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5"/>
  </bookViews>
  <sheets>
    <sheet name="LIQUID    " sheetId="1" r:id="rId1"/>
    <sheet name="ULTRA" sheetId="2" r:id="rId2"/>
    <sheet name="EQUITY 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<sst xmlns="http://schemas.openxmlformats.org/spreadsheetml/2006/main" count="1472" uniqueCount="387">
  <si>
    <t>Pramerica Liquid Fund</t>
  </si>
  <si>
    <t xml:space="preserve">  </t>
  </si>
  <si>
    <t>Portfolio as on October 31, 2012</t>
  </si>
  <si>
    <t>Sr. No.</t>
  </si>
  <si>
    <t>ISIN</t>
  </si>
  <si>
    <t>Name of Instrument</t>
  </si>
  <si>
    <t>Rating / Industry</t>
  </si>
  <si>
    <t>Quantity</t>
  </si>
  <si>
    <t>Market value (Rs. In lakhs)</t>
  </si>
  <si>
    <t>% to Net Assets</t>
  </si>
  <si>
    <t>Maturity Date</t>
  </si>
  <si>
    <t>MONEY MARKET INSTRUMENT</t>
  </si>
  <si>
    <t>Certificate of Deposit**</t>
  </si>
  <si>
    <t>INE608A16DY4</t>
  </si>
  <si>
    <t>Punjab &amp; Sind Bank</t>
  </si>
  <si>
    <t>ICRA A1+</t>
  </si>
  <si>
    <t>INE562A16CE7</t>
  </si>
  <si>
    <t>Indian Bank</t>
  </si>
  <si>
    <t>FITCH A1+</t>
  </si>
  <si>
    <t>INE141A16FK0</t>
  </si>
  <si>
    <t>Oriental Bank of Commerce</t>
  </si>
  <si>
    <t>CRISIL A1+</t>
  </si>
  <si>
    <t>INE160A16GP7</t>
  </si>
  <si>
    <t>Punjab National Bank</t>
  </si>
  <si>
    <t>CARE A1+</t>
  </si>
  <si>
    <t>INE649A16BU0</t>
  </si>
  <si>
    <t>State Bank of Hyderabad</t>
  </si>
  <si>
    <t>INE652A16CZ1</t>
  </si>
  <si>
    <t>State Bank of Patiala</t>
  </si>
  <si>
    <t>Unrated</t>
  </si>
  <si>
    <t>INE651A16DI7</t>
  </si>
  <si>
    <t>State Bank of Mysore</t>
  </si>
  <si>
    <t>INE160A16GT9</t>
  </si>
  <si>
    <t>INE476A16IP3</t>
  </si>
  <si>
    <t>Canara Bank</t>
  </si>
  <si>
    <t>INE483A16DQ8</t>
  </si>
  <si>
    <t>Central Bank of India</t>
  </si>
  <si>
    <t>INE528G16RI4</t>
  </si>
  <si>
    <t>Yes Bank</t>
  </si>
  <si>
    <t>INE160A16GL6</t>
  </si>
  <si>
    <t>INE141A16FQ7</t>
  </si>
  <si>
    <t>INE141A16FR5</t>
  </si>
  <si>
    <t>Total</t>
  </si>
  <si>
    <t>Commercial Paper**</t>
  </si>
  <si>
    <t>INE860H14ID4</t>
  </si>
  <si>
    <t>Aditya Birla Finance</t>
  </si>
  <si>
    <t>INE242A14CV5</t>
  </si>
  <si>
    <t>Indian Oil Corporation</t>
  </si>
  <si>
    <t>INE091A14188</t>
  </si>
  <si>
    <t>Nirma</t>
  </si>
  <si>
    <t>INE580B14832</t>
  </si>
  <si>
    <t>Gruh Finance</t>
  </si>
  <si>
    <t>INE389H14363</t>
  </si>
  <si>
    <t>KEC International</t>
  </si>
  <si>
    <t>INE891D14FC6</t>
  </si>
  <si>
    <t>Redington (India)</t>
  </si>
  <si>
    <t>INE233A14AG9</t>
  </si>
  <si>
    <t>Godrej Industries</t>
  </si>
  <si>
    <t>INE020E14AM0</t>
  </si>
  <si>
    <t>STCI Finance</t>
  </si>
  <si>
    <t>INE140A14399</t>
  </si>
  <si>
    <t>Piramal Enterprises</t>
  </si>
  <si>
    <t>INE018E14BS9</t>
  </si>
  <si>
    <t>SBI Cards &amp; Payment Services</t>
  </si>
  <si>
    <t>INE688I14622</t>
  </si>
  <si>
    <t>Future Capital Holdings</t>
  </si>
  <si>
    <t>INE498B14AF8</t>
  </si>
  <si>
    <t>Shopper's Stop</t>
  </si>
  <si>
    <t>INE850D14629</t>
  </si>
  <si>
    <t>Godrej Agrovet</t>
  </si>
  <si>
    <t>INE013A14HK2</t>
  </si>
  <si>
    <t>Reliance Capital</t>
  </si>
  <si>
    <t>INE532F14IE1</t>
  </si>
  <si>
    <t>Edelweiss Financial Services</t>
  </si>
  <si>
    <t>CMB</t>
  </si>
  <si>
    <t>IDIA00086457</t>
  </si>
  <si>
    <t>Axis Bank</t>
  </si>
  <si>
    <t>IDIA00086051</t>
  </si>
  <si>
    <t>Kotak Mahindra Bank</t>
  </si>
  <si>
    <t>Fixed Deposit</t>
  </si>
  <si>
    <t>IDIA00086239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</si>
  <si>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</si>
  <si>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</si>
  <si>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</si>
  <si>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</si>
  <si>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</si>
  <si>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**Thinly traded/Non traded securities and illiquid securities as defined in SEBI Regulations and Guidelines.</t>
  </si>
  <si>
    <t>Pramerica Ultra Short Term Bond Fund</t>
  </si>
  <si>
    <t>INE483A16DR6</t>
  </si>
  <si>
    <t>INE095A16GL4</t>
  </si>
  <si>
    <t>IndusInd Bank</t>
  </si>
  <si>
    <t>INE168A16DB7</t>
  </si>
  <si>
    <t>The Jammu &amp; Kashmir Bank</t>
  </si>
  <si>
    <t>INE705A16EJ7</t>
  </si>
  <si>
    <t>Vijaya Bank</t>
  </si>
  <si>
    <t>INE528G16QT3</t>
  </si>
  <si>
    <t>CRISIL AAA</t>
  </si>
  <si>
    <t>INE095A16GK6</t>
  </si>
  <si>
    <t>SOV</t>
  </si>
  <si>
    <t>ICRA AAA</t>
  </si>
  <si>
    <t>CARE A1+(so)</t>
  </si>
  <si>
    <t>ICRA AA+</t>
  </si>
  <si>
    <t>INE037E14209</t>
  </si>
  <si>
    <t>Tata Teleservices</t>
  </si>
  <si>
    <t>ICRA AA</t>
  </si>
  <si>
    <t>INE582L14035</t>
  </si>
  <si>
    <t>Tata Housing Development Company</t>
  </si>
  <si>
    <t>INE414G14932</t>
  </si>
  <si>
    <t>Muthoot Finance</t>
  </si>
  <si>
    <t>INE494M14064</t>
  </si>
  <si>
    <t>IFCI Factors</t>
  </si>
  <si>
    <t>INE866I14CG5</t>
  </si>
  <si>
    <t>India Infoline Finance</t>
  </si>
  <si>
    <t>Treasury Bill</t>
  </si>
  <si>
    <t>IDIA00084864</t>
  </si>
  <si>
    <t>TBILL 91 DAY 2012</t>
  </si>
  <si>
    <t>BONDS &amp; NCDs</t>
  </si>
  <si>
    <t>Listed / awaiting listing on the stock exchanges</t>
  </si>
  <si>
    <t>INE115A07AS7</t>
  </si>
  <si>
    <t>LIC Housing Finance</t>
  </si>
  <si>
    <t>INE043D07CH4</t>
  </si>
  <si>
    <t>IDFC</t>
  </si>
  <si>
    <t>INE261F09GQ5</t>
  </si>
  <si>
    <t>NABARD</t>
  </si>
  <si>
    <t>INE535H07183</t>
  </si>
  <si>
    <t>Fullerton India Credit Company</t>
  </si>
  <si>
    <t>INE860H07250</t>
  </si>
  <si>
    <t>IDIA00086455</t>
  </si>
  <si>
    <t>Pramerica Equity Fund</t>
  </si>
  <si>
    <t>EQUITY &amp; EQUITY RELATED</t>
  </si>
  <si>
    <t>INE002A01018</t>
  </si>
  <si>
    <t>Reliance Industries</t>
  </si>
  <si>
    <t>Petroleum Products</t>
  </si>
  <si>
    <t>INE001A01036</t>
  </si>
  <si>
    <t>Housing Development Finance Corporation</t>
  </si>
  <si>
    <t>Finance</t>
  </si>
  <si>
    <t>INE040A01026</t>
  </si>
  <si>
    <t>HDFC Bank</t>
  </si>
  <si>
    <t>Banks</t>
  </si>
  <si>
    <t>INE154A01025</t>
  </si>
  <si>
    <t>ITC</t>
  </si>
  <si>
    <t>Consumer Non Durables</t>
  </si>
  <si>
    <t>INE018A01030</t>
  </si>
  <si>
    <t>Larsen &amp; Toubro</t>
  </si>
  <si>
    <t>Construction Project</t>
  </si>
  <si>
    <t>Pharmaceuticals</t>
  </si>
  <si>
    <t>INE090A01013</t>
  </si>
  <si>
    <t>ICICI Bank</t>
  </si>
  <si>
    <t>INE467B01029</t>
  </si>
  <si>
    <t>Tata Consultancy Services</t>
  </si>
  <si>
    <t>Software</t>
  </si>
  <si>
    <t>INE030A01027</t>
  </si>
  <si>
    <t>Hindustan Unilever</t>
  </si>
  <si>
    <t>INE155A01022</t>
  </si>
  <si>
    <t>Tata Motors</t>
  </si>
  <si>
    <t>Auto</t>
  </si>
  <si>
    <t>INE044A01036</t>
  </si>
  <si>
    <t>Sun Pharmaceuticals Industries</t>
  </si>
  <si>
    <t>INE528G01019</t>
  </si>
  <si>
    <t>Power</t>
  </si>
  <si>
    <t>INE059A01026</t>
  </si>
  <si>
    <t>Cipla</t>
  </si>
  <si>
    <t>Consumer Durables</t>
  </si>
  <si>
    <t>INE237A01028</t>
  </si>
  <si>
    <t>Telecom - Services</t>
  </si>
  <si>
    <t>INE614B01018</t>
  </si>
  <si>
    <t>The Karnataka Bank</t>
  </si>
  <si>
    <t>Services</t>
  </si>
  <si>
    <t>INE009A01021</t>
  </si>
  <si>
    <t>Infosys</t>
  </si>
  <si>
    <t>Construction</t>
  </si>
  <si>
    <t>INE238A01026</t>
  </si>
  <si>
    <t>Trading</t>
  </si>
  <si>
    <t>INE548C01032</t>
  </si>
  <si>
    <t>Emami</t>
  </si>
  <si>
    <t>Ferrous Metals</t>
  </si>
  <si>
    <t>INE280A01028</t>
  </si>
  <si>
    <t>Titan Industries</t>
  </si>
  <si>
    <t>Non - Ferrous Metals</t>
  </si>
  <si>
    <t>INE397D01024</t>
  </si>
  <si>
    <t>Bharti Airtel</t>
  </si>
  <si>
    <t>INE101A01026</t>
  </si>
  <si>
    <t>Mahindra &amp; Mahindra</t>
  </si>
  <si>
    <t>INE115A01026</t>
  </si>
  <si>
    <t>INE062A01012</t>
  </si>
  <si>
    <t>State Bank of India</t>
  </si>
  <si>
    <t>INE089A01023</t>
  </si>
  <si>
    <t>Dr. Reddy's Laboratories</t>
  </si>
  <si>
    <t>INE361B01024</t>
  </si>
  <si>
    <t>Divi's Laboratories</t>
  </si>
  <si>
    <t>INE069A01017</t>
  </si>
  <si>
    <t>Aditya Birla Nuvo</t>
  </si>
  <si>
    <t>INE733E01010</t>
  </si>
  <si>
    <t>NTPC</t>
  </si>
  <si>
    <t>INE455F01025</t>
  </si>
  <si>
    <t>Jaiprakash Associates</t>
  </si>
  <si>
    <t>INE571A01020</t>
  </si>
  <si>
    <t>IPCA Laboratories</t>
  </si>
  <si>
    <t>INE423A01024</t>
  </si>
  <si>
    <t>Adani Enterprises</t>
  </si>
  <si>
    <t>INE081A01012</t>
  </si>
  <si>
    <t>Tata Steel</t>
  </si>
  <si>
    <t>INE094A01015</t>
  </si>
  <si>
    <t>Hindustan Petroleum Corporation</t>
  </si>
  <si>
    <t>INE216H01027</t>
  </si>
  <si>
    <t>Educomp Solutions</t>
  </si>
  <si>
    <t>INE111B01023</t>
  </si>
  <si>
    <t>Financial Technologies (India)</t>
  </si>
  <si>
    <t>INE326A01037</t>
  </si>
  <si>
    <t>Lupin</t>
  </si>
  <si>
    <t>INE028A01013</t>
  </si>
  <si>
    <t>Bank of Baroda</t>
  </si>
  <si>
    <t>INE020B01018</t>
  </si>
  <si>
    <t>Rural Electrification Corporation</t>
  </si>
  <si>
    <t>INE038A01020</t>
  </si>
  <si>
    <t>Hindalco Industries</t>
  </si>
  <si>
    <t>INE036A01016</t>
  </si>
  <si>
    <t>Reliance Infrastructure</t>
  </si>
  <si>
    <t>INE089A08051</t>
  </si>
  <si>
    <t>* Total Exposure to illiquid securities is 0.00% of the portfolio;i.e. Rs.0.00 lakhs</t>
  </si>
  <si>
    <t>Pramerica Dynamic Fund</t>
  </si>
  <si>
    <t>INE745G01035</t>
  </si>
  <si>
    <t>Multi Commodity Exchange of India</t>
  </si>
  <si>
    <t>ICRA AA-</t>
  </si>
  <si>
    <t>CARE AAA</t>
  </si>
  <si>
    <t>INE018I01017</t>
  </si>
  <si>
    <t>MindTree</t>
  </si>
  <si>
    <t>Cement</t>
  </si>
  <si>
    <t>INE043D01016</t>
  </si>
  <si>
    <t>INE047A01013</t>
  </si>
  <si>
    <t>Grasim Industries</t>
  </si>
  <si>
    <t>INE866I07206</t>
  </si>
  <si>
    <t>INE020B08773</t>
  </si>
  <si>
    <t>INE013A07KX3</t>
  </si>
  <si>
    <t>Pramerica Short Term Income Fund</t>
  </si>
  <si>
    <t>INE237A16QD8</t>
  </si>
  <si>
    <t>INE121H14AP2</t>
  </si>
  <si>
    <t>IL&amp;FS Financial Services</t>
  </si>
  <si>
    <t>CARE AA+</t>
  </si>
  <si>
    <t>INE657K07106</t>
  </si>
  <si>
    <t>RHC Holding</t>
  </si>
  <si>
    <t>INE134E08EQ4</t>
  </si>
  <si>
    <t>Power Finance Corporation</t>
  </si>
  <si>
    <t>INE721A07986</t>
  </si>
  <si>
    <t>Shriram Transport Finance</t>
  </si>
  <si>
    <t>INE043D07BO2</t>
  </si>
  <si>
    <t>INE261F09HM2</t>
  </si>
  <si>
    <t>INE134E08EW2</t>
  </si>
  <si>
    <t>INE115A07CJ2</t>
  </si>
  <si>
    <t>INE001A07HD6</t>
  </si>
  <si>
    <t>INE001A07JB6</t>
  </si>
  <si>
    <t>Pramerica Dynamic Monthly Income Fund</t>
  </si>
  <si>
    <t>CRISIL AA+</t>
  </si>
  <si>
    <t>INE535H14BN6</t>
  </si>
  <si>
    <t>INE038A07266</t>
  </si>
  <si>
    <t>INE001A07JG5</t>
  </si>
  <si>
    <t>Pramerica Treasury Advantage Fund</t>
  </si>
  <si>
    <t>Pramerica Credit Opportunities Fund</t>
  </si>
  <si>
    <t>INE727M14018</t>
  </si>
  <si>
    <t>IFCI Venture Capital Funds</t>
  </si>
  <si>
    <t>CARE AA</t>
  </si>
  <si>
    <t>INE414G14866</t>
  </si>
  <si>
    <t>ICRA A</t>
  </si>
  <si>
    <t>INE846E14187</t>
  </si>
  <si>
    <t>Karvy Stock Broking</t>
  </si>
  <si>
    <t>CRISIL A+</t>
  </si>
  <si>
    <t>INE308L14209</t>
  </si>
  <si>
    <t>Karvy Financial Services</t>
  </si>
  <si>
    <t>ICRA A1+(so)</t>
  </si>
  <si>
    <t>CARE AA-</t>
  </si>
  <si>
    <t>CRISIL AA-</t>
  </si>
  <si>
    <t>INE722A07398</t>
  </si>
  <si>
    <t>Shriram City Union Finance</t>
  </si>
  <si>
    <t>INE958G07643</t>
  </si>
  <si>
    <t>Religare Finvest</t>
  </si>
  <si>
    <t>INE522D07396</t>
  </si>
  <si>
    <t>Manappuram Finance</t>
  </si>
  <si>
    <t>INE667F07AA4</t>
  </si>
  <si>
    <t>Sundaram BNP Paribas Home Finance</t>
  </si>
  <si>
    <t>INE296A07773</t>
  </si>
  <si>
    <t>Bajaj Finance</t>
  </si>
  <si>
    <t>INE514E08BS9</t>
  </si>
  <si>
    <t>Exim Bank</t>
  </si>
  <si>
    <t>INE866I08139</t>
  </si>
  <si>
    <t>INE866I07230</t>
  </si>
  <si>
    <t>INE752E07FO7</t>
  </si>
  <si>
    <t>Power Grid Corporation of India</t>
  </si>
  <si>
    <t>INE522D07321</t>
  </si>
  <si>
    <t>INE414G07068</t>
  </si>
  <si>
    <t>Unlisted</t>
  </si>
  <si>
    <t>INE549K07030</t>
  </si>
  <si>
    <t>Muthoot Fincorp</t>
  </si>
  <si>
    <t>Pramerica Dynamic Bond Fund</t>
  </si>
  <si>
    <t>INE483A16CJ5</t>
  </si>
  <si>
    <t>CENTRAL GOVERNMENT SECURITIES</t>
  </si>
  <si>
    <t>IN0020110055</t>
  </si>
  <si>
    <t>08.97% CGL 2030</t>
  </si>
  <si>
    <t>IN0020120013</t>
  </si>
  <si>
    <t>08.15% CGL 2022</t>
  </si>
  <si>
    <t>IN0020120047</t>
  </si>
  <si>
    <t>08.20% CGL 2025</t>
  </si>
  <si>
    <t>INE020B08757</t>
  </si>
  <si>
    <t>INE514E08BJ8</t>
  </si>
  <si>
    <t>INE752E07JI1</t>
  </si>
  <si>
    <t>Pramerica Short Term Floating Rate Fund</t>
  </si>
  <si>
    <t>INE090A16TF0</t>
  </si>
  <si>
    <t>INE141A16GG6</t>
  </si>
  <si>
    <t>INE141A16IF4</t>
  </si>
  <si>
    <t>INE261F09GH4</t>
  </si>
  <si>
    <t>INE115A07BT3</t>
  </si>
  <si>
    <t>Notes:</t>
  </si>
  <si>
    <t xml:space="preserve">1.   Total Non Performing Assets provided for </t>
  </si>
  <si>
    <t>Nil</t>
  </si>
  <si>
    <t xml:space="preserve">             Growth Option</t>
  </si>
  <si>
    <t xml:space="preserve">             Daily Dividend Option</t>
  </si>
  <si>
    <t xml:space="preserve">             Weekly Dividend Option</t>
  </si>
  <si>
    <t xml:space="preserve">             Fortnightly Dividend Option</t>
  </si>
  <si>
    <t xml:space="preserve">             Monthly Dividend Option</t>
  </si>
  <si>
    <t>7.   Average Portfolio Maturity</t>
  </si>
  <si>
    <t>Plan/Option Name</t>
  </si>
  <si>
    <t>Individual &amp; HUF</t>
  </si>
  <si>
    <t>Others</t>
  </si>
  <si>
    <t>Daily Dividend Option</t>
  </si>
  <si>
    <t>Weekly Dividend Option</t>
  </si>
  <si>
    <t>Fortnightly Dividend Option</t>
  </si>
  <si>
    <t>Monthly Dividend Option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</si>
  <si>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</si>
  <si>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</si>
  <si>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6.   Investment in short term deposit at the end of the period (In Lacs)</t>
  </si>
  <si>
    <t>40 days</t>
  </si>
  <si>
    <t>2.   NAV at the beginning of the period (`)</t>
  </si>
  <si>
    <t xml:space="preserve">3.   NAV at the end of the period (`) </t>
  </si>
  <si>
    <t>3.   NAV at the end of the period (`)</t>
  </si>
  <si>
    <t>130 days</t>
  </si>
  <si>
    <t>1.   Total Non Performing Assets provided for</t>
  </si>
  <si>
    <t xml:space="preserve">             Dividend Option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</si>
  <si>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</si>
  <si>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</si>
  <si>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</si>
  <si>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</si>
  <si>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</si>
  <si>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</si>
  <si>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</si>
  <si>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</si>
  <si>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</si>
  <si>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</si>
  <si>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</si>
  <si>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</si>
  <si>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</si>
  <si>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</si>
  <si>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</si>
  <si>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</si>
  <si>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</si>
  <si>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</si>
  <si>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</si>
  <si>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7.   Portfolio Turnover Ratio</t>
  </si>
  <si>
    <t>8.   Total Dividend (net) declared during the half-year period - (Dividend Option)</t>
  </si>
  <si>
    <t>Dividend Option</t>
  </si>
  <si>
    <t>NA</t>
  </si>
  <si>
    <t>Dividends are declared on face value of  Rs. 10 per unit.  After distribution of dividend,  the NAV falls to the extent of dividend and statutory levy (if applicable).</t>
  </si>
  <si>
    <t>Positions through Futures as on 31st October 2012</t>
  </si>
  <si>
    <t>Positions through Put Options as on 31st October 2012</t>
  </si>
  <si>
    <t>For the month ended on 31st October 2012 - Hedging and Non-Hedging transactions through futures which have been squared off/expired</t>
  </si>
  <si>
    <t>For the month ended on31st October 2012 - Hedging and Non-Hedging transactions through options which have been squared off/expired</t>
  </si>
  <si>
    <t>For the month ended on 31st October 2012 - Hedging and Non-Hedging transactions through options which have been squared off/expired</t>
  </si>
  <si>
    <t xml:space="preserve">             Quarterly Dividend Option</t>
  </si>
  <si>
    <t>Quarterly Dividend Option</t>
  </si>
  <si>
    <t>504 Days</t>
  </si>
  <si>
    <t xml:space="preserve">            Growth Option</t>
  </si>
  <si>
    <t xml:space="preserve">            Dividend Option</t>
  </si>
  <si>
    <t>496 Days</t>
  </si>
  <si>
    <t>511 Days</t>
  </si>
  <si>
    <t>7.22 Years</t>
  </si>
  <si>
    <t>FFDD</t>
  </si>
  <si>
    <t>FFWD</t>
  </si>
  <si>
    <t>FFMD</t>
  </si>
  <si>
    <t>288 Days</t>
  </si>
  <si>
    <t>8.   Total Dividend (net) declared during the month - (Dividend Option)</t>
  </si>
  <si>
    <t>8.   Total Dividend (net) declared during the month - (Dividend Option -Quarterly and Monthly)</t>
  </si>
  <si>
    <t>8.   Total Dividend (net) declared during the month - (Dividend Option - Daily, Weekly and Monthly)</t>
  </si>
  <si>
    <t>8.   Total Dividend (net) declared during the month - (Dividend Option - Daily, Weekly, Fortnightly and Monthly)</t>
  </si>
  <si>
    <t>8.   Total Dividend (net) declared during the one month - (Monthly Dividend Option)</t>
  </si>
  <si>
    <t>8.   Total Dividend (net) declared during the month - (Dividend Option - Weekly, Fortnightly, Monthly and Quarterly)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</si>
  <si>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</si>
  <si>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</si>
  <si>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</si>
  <si>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6.   Investment in short term deposit at the end of the month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</si>
</sst>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000"/>
    <numFmt numFmtId="168" formatCode="#,##0.000000"/>
    <numFmt numFmtId="169" formatCode="0.000%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39" fontId="5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3" fontId="4" fillId="0" borderId="0" xfId="43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167" fontId="4" fillId="33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3" fontId="7" fillId="0" borderId="0" xfId="43" applyFont="1" applyBorder="1" applyAlignment="1">
      <alignment/>
    </xf>
    <xf numFmtId="43" fontId="8" fillId="0" borderId="0" xfId="43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39" fontId="4" fillId="0" borderId="0" xfId="5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 horizontal="right"/>
    </xf>
    <xf numFmtId="39" fontId="4" fillId="0" borderId="0" xfId="58" applyFont="1" applyBorder="1" applyAlignment="1">
      <alignment horizontal="left"/>
      <protection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34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4" fontId="10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10" fontId="4" fillId="0" borderId="10" xfId="6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165" fontId="9" fillId="34" borderId="10" xfId="43" applyNumberFormat="1" applyFont="1" applyFill="1" applyBorder="1" applyAlignment="1">
      <alignment horizontal="center" vertical="top" wrapText="1"/>
    </xf>
    <xf numFmtId="39" fontId="9" fillId="34" borderId="10" xfId="43" applyNumberFormat="1" applyFont="1" applyFill="1" applyBorder="1" applyAlignment="1">
      <alignment horizontal="center" vertical="top" wrapText="1"/>
    </xf>
    <xf numFmtId="10" fontId="9" fillId="34" borderId="10" xfId="61" applyNumberFormat="1" applyFont="1" applyFill="1" applyBorder="1" applyAlignment="1">
      <alignment horizontal="center" vertical="top" wrapText="1"/>
    </xf>
    <xf numFmtId="166" fontId="9" fillId="34" borderId="11" xfId="43" applyNumberFormat="1" applyFont="1" applyFill="1" applyBorder="1" applyAlignment="1">
      <alignment horizontal="center" vertical="top" wrapText="1"/>
    </xf>
    <xf numFmtId="43" fontId="9" fillId="0" borderId="0" xfId="43" applyFont="1" applyFill="1" applyBorder="1" applyAlignment="1">
      <alignment horizontal="center" vertical="top" wrapText="1"/>
    </xf>
    <xf numFmtId="3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5" borderId="0" xfId="0" applyFont="1" applyFill="1" applyAlignment="1">
      <alignment/>
    </xf>
    <xf numFmtId="0" fontId="12" fillId="36" borderId="0" xfId="0" applyFont="1" applyFill="1" applyAlignment="1">
      <alignment/>
    </xf>
    <xf numFmtId="39" fontId="12" fillId="36" borderId="0" xfId="0" applyNumberFormat="1" applyFont="1" applyFill="1" applyAlignment="1">
      <alignment/>
    </xf>
    <xf numFmtId="10" fontId="12" fillId="36" borderId="0" xfId="0" applyNumberFormat="1" applyFont="1" applyFill="1" applyAlignment="1">
      <alignment/>
    </xf>
    <xf numFmtId="166" fontId="12" fillId="36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9" fillId="34" borderId="0" xfId="0" applyFont="1" applyFill="1" applyAlignment="1">
      <alignment/>
    </xf>
    <xf numFmtId="39" fontId="9" fillId="34" borderId="0" xfId="0" applyNumberFormat="1" applyFont="1" applyFill="1" applyAlignment="1">
      <alignment/>
    </xf>
    <xf numFmtId="10" fontId="9" fillId="34" borderId="0" xfId="0" applyNumberFormat="1" applyFont="1" applyFill="1" applyAlignment="1">
      <alignment/>
    </xf>
    <xf numFmtId="166" fontId="9" fillId="34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34" borderId="0" xfId="53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0" fontId="4" fillId="0" borderId="0" xfId="6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top" wrapText="1"/>
    </xf>
    <xf numFmtId="165" fontId="9" fillId="34" borderId="0" xfId="43" applyNumberFormat="1" applyFont="1" applyFill="1" applyBorder="1" applyAlignment="1">
      <alignment horizontal="center" vertical="top" wrapText="1"/>
    </xf>
    <xf numFmtId="39" fontId="9" fillId="34" borderId="0" xfId="43" applyNumberFormat="1" applyFont="1" applyFill="1" applyBorder="1" applyAlignment="1">
      <alignment horizontal="center" vertical="top" wrapText="1"/>
    </xf>
    <xf numFmtId="10" fontId="9" fillId="34" borderId="0" xfId="61" applyNumberFormat="1" applyFont="1" applyFill="1" applyBorder="1" applyAlignment="1">
      <alignment horizontal="center" vertical="top" wrapText="1"/>
    </xf>
    <xf numFmtId="166" fontId="9" fillId="34" borderId="0" xfId="43" applyNumberFormat="1" applyFont="1" applyFill="1" applyBorder="1" applyAlignment="1">
      <alignment horizontal="center" vertical="top" wrapText="1"/>
    </xf>
    <xf numFmtId="3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39" fontId="12" fillId="36" borderId="0" xfId="0" applyNumberFormat="1" applyFont="1" applyFill="1" applyBorder="1" applyAlignment="1">
      <alignment/>
    </xf>
    <xf numFmtId="10" fontId="12" fillId="36" borderId="0" xfId="0" applyNumberFormat="1" applyFont="1" applyFill="1" applyBorder="1" applyAlignment="1">
      <alignment/>
    </xf>
    <xf numFmtId="166" fontId="12" fillId="36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9" fontId="9" fillId="34" borderId="0" xfId="0" applyNumberFormat="1" applyFont="1" applyFill="1" applyBorder="1" applyAlignment="1">
      <alignment/>
    </xf>
    <xf numFmtId="10" fontId="9" fillId="34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43" fontId="4" fillId="0" borderId="0" xfId="43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61" applyNumberFormat="1" applyFont="1" applyFill="1" applyBorder="1" applyAlignment="1">
      <alignment/>
    </xf>
    <xf numFmtId="169" fontId="4" fillId="0" borderId="0" xfId="61" applyNumberFormat="1" applyFont="1" applyBorder="1" applyAlignment="1">
      <alignment/>
    </xf>
    <xf numFmtId="169" fontId="4" fillId="0" borderId="0" xfId="61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0" fontId="4" fillId="38" borderId="0" xfId="61" applyNumberFormat="1" applyFont="1" applyFill="1" applyBorder="1" applyAlignment="1">
      <alignment horizontal="right"/>
    </xf>
    <xf numFmtId="39" fontId="4" fillId="0" borderId="0" xfId="58" applyFont="1" applyFill="1" applyBorder="1" applyAlignment="1">
      <alignment horizontal="right"/>
      <protection/>
    </xf>
    <xf numFmtId="10" fontId="4" fillId="0" borderId="0" xfId="61" applyNumberFormat="1" applyFont="1" applyBorder="1" applyAlignment="1">
      <alignment/>
    </xf>
    <xf numFmtId="39" fontId="4" fillId="0" borderId="0" xfId="58" applyFont="1" applyFill="1" applyBorder="1">
      <alignment/>
      <protection/>
    </xf>
    <xf numFmtId="0" fontId="4" fillId="0" borderId="0" xfId="15" applyFont="1" applyFill="1" applyBorder="1">
      <alignment/>
      <protection/>
    </xf>
    <xf numFmtId="167" fontId="4" fillId="0" borderId="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 horizontal="right"/>
    </xf>
    <xf numFmtId="4" fontId="4" fillId="0" borderId="0" xfId="61" applyNumberFormat="1" applyFont="1" applyBorder="1" applyAlignment="1">
      <alignment/>
    </xf>
    <xf numFmtId="0" fontId="4" fillId="39" borderId="0" xfId="0" applyFont="1" applyFill="1" applyAlignment="1">
      <alignment/>
    </xf>
    <xf numFmtId="0" fontId="12" fillId="35" borderId="0" xfId="0" applyFont="1" applyFill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</cellXfs>
  <cellStyles count="51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Unaudited Half Yrly - MSIM Cop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J88"/>
  <sheetViews>
    <sheetView showGridLines="0" zoomScalePageLayoutView="0" workbookViewId="0" topLeftCell="A65">
      <selection activeCell="C88" sqref="C88"/>
    </sheetView>
  </sheetViews>
  <sheetFormatPr defaultColWidth="9.140625" defaultRowHeight="12.75"/>
  <cols>
    <col min="1" max="1" width="6.421875" style="1" bestFit="1" customWidth="1"/>
    <col min="2" max="2" width="14.28125" style="1" bestFit="1" customWidth="1"/>
    <col min="3" max="3" width="80.7109375" style="1" bestFit="1" customWidth="1"/>
    <col min="4" max="4" width="19.7109375" style="1" customWidth="1"/>
    <col min="5" max="5" width="10.00390625" style="1" bestFit="1" customWidth="1"/>
    <col min="6" max="6" width="22.7109375" style="1" bestFit="1" customWidth="1"/>
    <col min="7" max="7" width="14.00390625" style="1" bestFit="1" customWidth="1"/>
    <col min="8" max="8" width="11.8515625" style="1" bestFit="1" customWidth="1"/>
    <col min="9" max="9" width="13.8515625" style="7" bestFit="1" customWidth="1"/>
    <col min="10" max="10" width="15.421875" style="7" customWidth="1"/>
    <col min="11" max="16384" width="9.140625" style="1" customWidth="1"/>
  </cols>
  <sheetData>
    <row r="1" spans="1:7" ht="12.75">
      <c r="A1" s="53"/>
      <c r="B1" s="53"/>
      <c r="C1" s="101" t="s">
        <v>0</v>
      </c>
      <c r="D1" s="101"/>
      <c r="E1" s="101"/>
      <c r="F1" s="101"/>
      <c r="G1" s="101"/>
    </row>
    <row r="2" spans="1:7" ht="12.75">
      <c r="A2" s="54" t="s">
        <v>1</v>
      </c>
      <c r="B2" s="54"/>
      <c r="C2" s="55" t="s">
        <v>2</v>
      </c>
      <c r="D2" s="56"/>
      <c r="E2" s="56"/>
      <c r="F2" s="57"/>
      <c r="G2" s="58"/>
    </row>
    <row r="3" spans="1:7" ht="15.75" customHeight="1">
      <c r="A3" s="59"/>
      <c r="B3" s="59"/>
      <c r="C3" s="60"/>
      <c r="D3" s="54"/>
      <c r="E3" s="54"/>
      <c r="F3" s="57"/>
      <c r="G3" s="58"/>
    </row>
    <row r="4" spans="1:10" ht="25.5">
      <c r="A4" s="61" t="s">
        <v>3</v>
      </c>
      <c r="B4" s="61" t="s">
        <v>4</v>
      </c>
      <c r="C4" s="62" t="s">
        <v>5</v>
      </c>
      <c r="D4" s="62" t="s">
        <v>6</v>
      </c>
      <c r="E4" s="62" t="s">
        <v>7</v>
      </c>
      <c r="F4" s="63" t="s">
        <v>8</v>
      </c>
      <c r="G4" s="64" t="s">
        <v>9</v>
      </c>
      <c r="H4" s="65" t="s">
        <v>10</v>
      </c>
      <c r="I4" s="36"/>
      <c r="J4" s="36"/>
    </row>
    <row r="5" spans="6:8" ht="12.75" customHeight="1">
      <c r="F5" s="66"/>
      <c r="G5" s="67"/>
      <c r="H5" s="68"/>
    </row>
    <row r="6" spans="6:8" ht="12.75" customHeight="1">
      <c r="F6" s="66"/>
      <c r="G6" s="67"/>
      <c r="H6" s="68"/>
    </row>
    <row r="7" spans="3:8" ht="12.75" customHeight="1">
      <c r="C7" s="12" t="s">
        <v>11</v>
      </c>
      <c r="F7" s="66"/>
      <c r="G7" s="67"/>
      <c r="H7" s="68"/>
    </row>
    <row r="8" spans="3:8" ht="12.75" customHeight="1">
      <c r="C8" s="12" t="s">
        <v>12</v>
      </c>
      <c r="F8" s="66"/>
      <c r="G8" s="67"/>
      <c r="H8" s="68"/>
    </row>
    <row r="9" spans="1:8" ht="12.75" customHeight="1">
      <c r="A9" s="1">
        <v>1</v>
      </c>
      <c r="B9" s="1" t="s">
        <v>13</v>
      </c>
      <c r="C9" s="1" t="s">
        <v>14</v>
      </c>
      <c r="D9" s="1" t="s">
        <v>15</v>
      </c>
      <c r="E9" s="1">
        <v>500000000</v>
      </c>
      <c r="F9" s="66">
        <v>4956.875</v>
      </c>
      <c r="G9" s="69">
        <v>0.08</v>
      </c>
      <c r="H9" s="68">
        <v>41253</v>
      </c>
    </row>
    <row r="10" spans="1:8" ht="12.75" customHeight="1">
      <c r="A10" s="1">
        <v>2</v>
      </c>
      <c r="B10" s="1" t="s">
        <v>16</v>
      </c>
      <c r="C10" s="1" t="s">
        <v>17</v>
      </c>
      <c r="D10" s="1" t="s">
        <v>18</v>
      </c>
      <c r="E10" s="1">
        <v>250000000</v>
      </c>
      <c r="F10" s="66">
        <v>2482.35</v>
      </c>
      <c r="G10" s="69">
        <v>0.04</v>
      </c>
      <c r="H10" s="68">
        <v>41246</v>
      </c>
    </row>
    <row r="11" spans="1:8" ht="12.75" customHeight="1">
      <c r="A11" s="1">
        <v>3</v>
      </c>
      <c r="B11" s="1" t="s">
        <v>19</v>
      </c>
      <c r="C11" s="1" t="s">
        <v>20</v>
      </c>
      <c r="D11" s="1" t="s">
        <v>21</v>
      </c>
      <c r="E11" s="1">
        <v>250000000</v>
      </c>
      <c r="F11" s="66">
        <v>2482.3275</v>
      </c>
      <c r="G11" s="69">
        <v>0.04</v>
      </c>
      <c r="H11" s="68">
        <v>41246</v>
      </c>
    </row>
    <row r="12" spans="1:8" ht="12.75" customHeight="1">
      <c r="A12" s="1">
        <v>4</v>
      </c>
      <c r="B12" s="1" t="s">
        <v>22</v>
      </c>
      <c r="C12" s="1" t="s">
        <v>23</v>
      </c>
      <c r="D12" s="1" t="s">
        <v>24</v>
      </c>
      <c r="E12" s="1">
        <v>250000000</v>
      </c>
      <c r="F12" s="66">
        <v>2482.3025</v>
      </c>
      <c r="G12" s="69">
        <v>0.04</v>
      </c>
      <c r="H12" s="68">
        <v>41246</v>
      </c>
    </row>
    <row r="13" spans="1:8" ht="12.75" customHeight="1">
      <c r="A13" s="1">
        <v>5</v>
      </c>
      <c r="B13" s="1" t="s">
        <v>25</v>
      </c>
      <c r="C13" s="1" t="s">
        <v>26</v>
      </c>
      <c r="D13" s="1" t="s">
        <v>15</v>
      </c>
      <c r="E13" s="1">
        <v>250000000</v>
      </c>
      <c r="F13" s="66">
        <v>2480.705</v>
      </c>
      <c r="G13" s="69">
        <v>0.04</v>
      </c>
      <c r="H13" s="68">
        <v>41249</v>
      </c>
    </row>
    <row r="14" spans="1:8" ht="12.75" customHeight="1">
      <c r="A14" s="1">
        <v>6</v>
      </c>
      <c r="B14" s="1" t="s">
        <v>27</v>
      </c>
      <c r="C14" s="1" t="s">
        <v>28</v>
      </c>
      <c r="D14" s="1" t="s">
        <v>15</v>
      </c>
      <c r="E14" s="1">
        <v>250000000</v>
      </c>
      <c r="F14" s="66">
        <v>2476.27</v>
      </c>
      <c r="G14" s="69">
        <v>0.039900000000000005</v>
      </c>
      <c r="H14" s="68">
        <v>41257</v>
      </c>
    </row>
    <row r="15" spans="1:8" ht="12.75" customHeight="1">
      <c r="A15" s="1">
        <v>7</v>
      </c>
      <c r="B15" s="1" t="s">
        <v>30</v>
      </c>
      <c r="C15" s="1" t="s">
        <v>31</v>
      </c>
      <c r="D15" s="1" t="s">
        <v>15</v>
      </c>
      <c r="E15" s="1">
        <v>250000000</v>
      </c>
      <c r="F15" s="66">
        <v>2474.57</v>
      </c>
      <c r="G15" s="69">
        <v>0.039900000000000005</v>
      </c>
      <c r="H15" s="68">
        <v>41260</v>
      </c>
    </row>
    <row r="16" spans="1:8" ht="12.75" customHeight="1">
      <c r="A16" s="1">
        <v>8</v>
      </c>
      <c r="B16" s="1" t="s">
        <v>32</v>
      </c>
      <c r="C16" s="1" t="s">
        <v>23</v>
      </c>
      <c r="D16" s="1" t="s">
        <v>24</v>
      </c>
      <c r="E16" s="1">
        <v>250000000</v>
      </c>
      <c r="F16" s="66">
        <v>2473.97</v>
      </c>
      <c r="G16" s="69">
        <v>0.039900000000000005</v>
      </c>
      <c r="H16" s="68">
        <v>41261</v>
      </c>
    </row>
    <row r="17" spans="1:8" ht="12.75" customHeight="1">
      <c r="A17" s="1">
        <v>9</v>
      </c>
      <c r="B17" s="1" t="s">
        <v>33</v>
      </c>
      <c r="C17" s="1" t="s">
        <v>34</v>
      </c>
      <c r="D17" s="1" t="s">
        <v>21</v>
      </c>
      <c r="E17" s="1">
        <v>210000000</v>
      </c>
      <c r="F17" s="66">
        <v>2089.5462</v>
      </c>
      <c r="G17" s="69">
        <v>0.0337</v>
      </c>
      <c r="H17" s="68">
        <v>41236</v>
      </c>
    </row>
    <row r="18" spans="1:8" ht="12.75" customHeight="1">
      <c r="A18" s="1">
        <v>10</v>
      </c>
      <c r="B18" s="1" t="s">
        <v>35</v>
      </c>
      <c r="C18" s="1" t="s">
        <v>36</v>
      </c>
      <c r="D18" s="1" t="s">
        <v>24</v>
      </c>
      <c r="E18" s="1">
        <v>150000000</v>
      </c>
      <c r="F18" s="66">
        <v>1491.6885</v>
      </c>
      <c r="G18" s="69">
        <v>0.0241</v>
      </c>
      <c r="H18" s="68">
        <v>41239</v>
      </c>
    </row>
    <row r="19" spans="1:8" ht="12.75" customHeight="1">
      <c r="A19" s="1">
        <v>11</v>
      </c>
      <c r="B19" s="1" t="s">
        <v>37</v>
      </c>
      <c r="C19" s="1" t="s">
        <v>38</v>
      </c>
      <c r="D19" s="1" t="s">
        <v>15</v>
      </c>
      <c r="E19" s="1">
        <v>150000000</v>
      </c>
      <c r="F19" s="66">
        <v>1478.112</v>
      </c>
      <c r="G19" s="69">
        <v>0.023799999999999998</v>
      </c>
      <c r="H19" s="68">
        <v>41278</v>
      </c>
    </row>
    <row r="20" spans="1:8" ht="12.75" customHeight="1">
      <c r="A20" s="1">
        <v>12</v>
      </c>
      <c r="B20" s="1" t="s">
        <v>39</v>
      </c>
      <c r="C20" s="1" t="s">
        <v>23</v>
      </c>
      <c r="D20" s="1" t="s">
        <v>24</v>
      </c>
      <c r="E20" s="1">
        <v>50000000</v>
      </c>
      <c r="F20" s="66">
        <v>497.514</v>
      </c>
      <c r="G20" s="69">
        <v>0.008</v>
      </c>
      <c r="H20" s="68">
        <v>41236</v>
      </c>
    </row>
    <row r="21" spans="1:8" ht="12.75" customHeight="1">
      <c r="A21" s="1">
        <v>13</v>
      </c>
      <c r="B21" s="1" t="s">
        <v>40</v>
      </c>
      <c r="C21" s="1" t="s">
        <v>20</v>
      </c>
      <c r="D21" s="1" t="s">
        <v>21</v>
      </c>
      <c r="E21" s="1">
        <v>50000000</v>
      </c>
      <c r="F21" s="66">
        <v>495.352</v>
      </c>
      <c r="G21" s="69">
        <v>0.008</v>
      </c>
      <c r="H21" s="68">
        <v>41256</v>
      </c>
    </row>
    <row r="22" spans="1:8" ht="12.75" customHeight="1">
      <c r="A22" s="1">
        <v>14</v>
      </c>
      <c r="B22" s="1" t="s">
        <v>41</v>
      </c>
      <c r="C22" s="1" t="s">
        <v>20</v>
      </c>
      <c r="D22" s="1" t="s">
        <v>21</v>
      </c>
      <c r="E22" s="1">
        <v>40000000</v>
      </c>
      <c r="F22" s="66">
        <v>396.2284</v>
      </c>
      <c r="G22" s="69">
        <v>0.0064</v>
      </c>
      <c r="H22" s="68">
        <v>41257</v>
      </c>
    </row>
    <row r="23" spans="1:9" ht="12.75" customHeight="1">
      <c r="A23" s="70"/>
      <c r="B23" s="70"/>
      <c r="C23" s="71" t="s">
        <v>42</v>
      </c>
      <c r="D23" s="71"/>
      <c r="E23" s="71"/>
      <c r="F23" s="72">
        <f>SUM(F9:F22)</f>
        <v>28757.8111</v>
      </c>
      <c r="G23" s="73">
        <f>SUM(G9:G22)</f>
        <v>0.46370000000000006</v>
      </c>
      <c r="H23" s="74"/>
      <c r="I23" s="46"/>
    </row>
    <row r="24" spans="6:8" ht="12.75" customHeight="1">
      <c r="F24" s="66"/>
      <c r="G24" s="67"/>
      <c r="H24" s="68"/>
    </row>
    <row r="25" spans="3:8" ht="12.75" customHeight="1">
      <c r="C25" s="12" t="s">
        <v>43</v>
      </c>
      <c r="F25" s="66"/>
      <c r="G25" s="67"/>
      <c r="H25" s="68"/>
    </row>
    <row r="26" spans="1:8" ht="12.75" customHeight="1">
      <c r="A26" s="1">
        <v>15</v>
      </c>
      <c r="B26" s="1" t="s">
        <v>44</v>
      </c>
      <c r="C26" s="1" t="s">
        <v>45</v>
      </c>
      <c r="D26" s="1" t="s">
        <v>15</v>
      </c>
      <c r="E26" s="1">
        <v>250000000</v>
      </c>
      <c r="F26" s="66">
        <v>2492.0275</v>
      </c>
      <c r="G26" s="69">
        <v>0.04019999999999999</v>
      </c>
      <c r="H26" s="68">
        <v>41228</v>
      </c>
    </row>
    <row r="27" spans="1:8" ht="12.75" customHeight="1">
      <c r="A27" s="1">
        <v>16</v>
      </c>
      <c r="B27" s="1" t="s">
        <v>46</v>
      </c>
      <c r="C27" s="1" t="s">
        <v>47</v>
      </c>
      <c r="D27" s="1" t="s">
        <v>21</v>
      </c>
      <c r="E27" s="1">
        <v>250000000</v>
      </c>
      <c r="F27" s="66">
        <v>2487.425</v>
      </c>
      <c r="G27" s="69">
        <v>0.0401</v>
      </c>
      <c r="H27" s="68">
        <v>41236</v>
      </c>
    </row>
    <row r="28" spans="1:8" ht="12.75" customHeight="1">
      <c r="A28" s="1">
        <v>17</v>
      </c>
      <c r="B28" s="1" t="s">
        <v>48</v>
      </c>
      <c r="C28" s="1" t="s">
        <v>49</v>
      </c>
      <c r="D28" s="1" t="s">
        <v>21</v>
      </c>
      <c r="E28" s="1">
        <v>250000000</v>
      </c>
      <c r="F28" s="66">
        <v>2483.1375</v>
      </c>
      <c r="G28" s="69">
        <v>0.0401</v>
      </c>
      <c r="H28" s="68">
        <v>41243</v>
      </c>
    </row>
    <row r="29" spans="1:8" ht="12.75" customHeight="1">
      <c r="A29" s="1">
        <v>18</v>
      </c>
      <c r="B29" s="1" t="s">
        <v>50</v>
      </c>
      <c r="C29" s="1" t="s">
        <v>51</v>
      </c>
      <c r="D29" s="1" t="s">
        <v>21</v>
      </c>
      <c r="E29" s="1">
        <v>250000000</v>
      </c>
      <c r="F29" s="66">
        <v>2479.55</v>
      </c>
      <c r="G29" s="69">
        <v>0.04</v>
      </c>
      <c r="H29" s="68">
        <v>41250</v>
      </c>
    </row>
    <row r="30" spans="1:8" ht="12.75" customHeight="1">
      <c r="A30" s="1">
        <v>19</v>
      </c>
      <c r="B30" s="1" t="s">
        <v>52</v>
      </c>
      <c r="C30" s="1" t="s">
        <v>53</v>
      </c>
      <c r="D30" s="1" t="s">
        <v>15</v>
      </c>
      <c r="E30" s="1">
        <v>250000000</v>
      </c>
      <c r="F30" s="66">
        <v>2477.3275</v>
      </c>
      <c r="G30" s="69">
        <v>0.04</v>
      </c>
      <c r="H30" s="68">
        <v>41254</v>
      </c>
    </row>
    <row r="31" spans="1:8" ht="12.75" customHeight="1">
      <c r="A31" s="1">
        <v>20</v>
      </c>
      <c r="B31" s="1" t="s">
        <v>54</v>
      </c>
      <c r="C31" s="1" t="s">
        <v>55</v>
      </c>
      <c r="D31" s="1" t="s">
        <v>15</v>
      </c>
      <c r="E31" s="1">
        <v>250000000</v>
      </c>
      <c r="F31" s="66">
        <v>2475.3</v>
      </c>
      <c r="G31" s="69">
        <v>0.039900000000000005</v>
      </c>
      <c r="H31" s="68">
        <v>41257</v>
      </c>
    </row>
    <row r="32" spans="1:8" ht="12.75" customHeight="1">
      <c r="A32" s="1">
        <v>21</v>
      </c>
      <c r="B32" s="1" t="s">
        <v>56</v>
      </c>
      <c r="C32" s="1" t="s">
        <v>57</v>
      </c>
      <c r="D32" s="1" t="s">
        <v>15</v>
      </c>
      <c r="E32" s="1">
        <v>250000000</v>
      </c>
      <c r="F32" s="66">
        <v>2457.4025</v>
      </c>
      <c r="G32" s="69">
        <v>0.039599999999999996</v>
      </c>
      <c r="H32" s="68">
        <v>41288</v>
      </c>
    </row>
    <row r="33" spans="1:8" ht="12.75" customHeight="1">
      <c r="A33" s="1">
        <v>22</v>
      </c>
      <c r="B33" s="1" t="s">
        <v>58</v>
      </c>
      <c r="C33" s="1" t="s">
        <v>59</v>
      </c>
      <c r="D33" s="1" t="s">
        <v>15</v>
      </c>
      <c r="E33" s="1">
        <v>250000000</v>
      </c>
      <c r="F33" s="66">
        <v>2455.96</v>
      </c>
      <c r="G33" s="69">
        <v>0.039599999999999996</v>
      </c>
      <c r="H33" s="68">
        <v>41288</v>
      </c>
    </row>
    <row r="34" spans="1:8" ht="12.75" customHeight="1">
      <c r="A34" s="1">
        <v>23</v>
      </c>
      <c r="B34" s="1" t="s">
        <v>60</v>
      </c>
      <c r="C34" s="1" t="s">
        <v>61</v>
      </c>
      <c r="D34" s="1" t="s">
        <v>15</v>
      </c>
      <c r="E34" s="1">
        <v>250000000</v>
      </c>
      <c r="F34" s="66">
        <v>2449.935</v>
      </c>
      <c r="G34" s="69">
        <v>0.0395</v>
      </c>
      <c r="H34" s="68">
        <v>41299</v>
      </c>
    </row>
    <row r="35" spans="1:8" ht="12.75" customHeight="1">
      <c r="A35" s="1">
        <v>24</v>
      </c>
      <c r="B35" s="1" t="s">
        <v>62</v>
      </c>
      <c r="C35" s="1" t="s">
        <v>63</v>
      </c>
      <c r="D35" s="1" t="s">
        <v>21</v>
      </c>
      <c r="E35" s="1">
        <v>200000000</v>
      </c>
      <c r="F35" s="66">
        <v>1991.526</v>
      </c>
      <c r="G35" s="69">
        <v>0.0321</v>
      </c>
      <c r="H35" s="68">
        <v>41233</v>
      </c>
    </row>
    <row r="36" spans="1:8" ht="12.75" customHeight="1">
      <c r="A36" s="1">
        <v>25</v>
      </c>
      <c r="B36" s="1" t="s">
        <v>64</v>
      </c>
      <c r="C36" s="1" t="s">
        <v>65</v>
      </c>
      <c r="D36" s="1" t="s">
        <v>24</v>
      </c>
      <c r="E36" s="1">
        <v>180000000</v>
      </c>
      <c r="F36" s="66">
        <v>1776.285</v>
      </c>
      <c r="G36" s="69">
        <v>0.0287</v>
      </c>
      <c r="H36" s="68">
        <v>41263</v>
      </c>
    </row>
    <row r="37" spans="1:8" ht="12.75" customHeight="1">
      <c r="A37" s="1">
        <v>26</v>
      </c>
      <c r="B37" s="1" t="s">
        <v>66</v>
      </c>
      <c r="C37" s="1" t="s">
        <v>67</v>
      </c>
      <c r="D37" s="1" t="s">
        <v>18</v>
      </c>
      <c r="E37" s="1">
        <v>150000000</v>
      </c>
      <c r="F37" s="66">
        <v>1492.3755</v>
      </c>
      <c r="G37" s="69">
        <v>0.0241</v>
      </c>
      <c r="H37" s="68">
        <v>41233</v>
      </c>
    </row>
    <row r="38" spans="1:8" ht="12.75" customHeight="1">
      <c r="A38" s="1">
        <v>27</v>
      </c>
      <c r="B38" s="1" t="s">
        <v>68</v>
      </c>
      <c r="C38" s="1" t="s">
        <v>69</v>
      </c>
      <c r="D38" s="1" t="s">
        <v>15</v>
      </c>
      <c r="E38" s="1">
        <v>100000000</v>
      </c>
      <c r="F38" s="66">
        <v>993.528</v>
      </c>
      <c r="G38" s="69">
        <v>0.016</v>
      </c>
      <c r="H38" s="68">
        <v>41243</v>
      </c>
    </row>
    <row r="39" spans="1:8" ht="12.75" customHeight="1">
      <c r="A39" s="1">
        <v>28</v>
      </c>
      <c r="B39" s="1" t="s">
        <v>70</v>
      </c>
      <c r="C39" s="1" t="s">
        <v>71</v>
      </c>
      <c r="D39" s="1" t="s">
        <v>15</v>
      </c>
      <c r="E39" s="1">
        <v>90000000</v>
      </c>
      <c r="F39" s="66">
        <v>892.3599</v>
      </c>
      <c r="G39" s="69">
        <v>0.0144</v>
      </c>
      <c r="H39" s="68">
        <v>41250</v>
      </c>
    </row>
    <row r="40" spans="1:8" ht="12.75" customHeight="1">
      <c r="A40" s="1">
        <v>29</v>
      </c>
      <c r="B40" s="1" t="s">
        <v>72</v>
      </c>
      <c r="C40" s="1" t="s">
        <v>73</v>
      </c>
      <c r="D40" s="1" t="s">
        <v>21</v>
      </c>
      <c r="E40" s="1">
        <v>20000000</v>
      </c>
      <c r="F40" s="66">
        <v>200</v>
      </c>
      <c r="G40" s="69">
        <v>0.0032</v>
      </c>
      <c r="H40" s="68">
        <v>41214</v>
      </c>
    </row>
    <row r="41" spans="1:9" ht="12.75" customHeight="1">
      <c r="A41" s="70"/>
      <c r="B41" s="70"/>
      <c r="C41" s="71" t="s">
        <v>42</v>
      </c>
      <c r="D41" s="71"/>
      <c r="E41" s="71"/>
      <c r="F41" s="72">
        <f>SUM(F26:F40)</f>
        <v>29604.139399999996</v>
      </c>
      <c r="G41" s="73">
        <f>SUM(G26:G40)</f>
        <v>0.47750000000000004</v>
      </c>
      <c r="H41" s="74"/>
      <c r="I41" s="46"/>
    </row>
    <row r="42" spans="6:8" ht="12.75" customHeight="1">
      <c r="F42" s="66"/>
      <c r="G42" s="67"/>
      <c r="H42" s="68"/>
    </row>
    <row r="43" spans="3:8" ht="12.75" customHeight="1">
      <c r="C43" s="12" t="s">
        <v>74</v>
      </c>
      <c r="F43" s="66"/>
      <c r="G43" s="67"/>
      <c r="H43" s="68"/>
    </row>
    <row r="44" spans="1:8" ht="12.75" customHeight="1">
      <c r="A44" s="1">
        <v>30</v>
      </c>
      <c r="B44" s="1" t="s">
        <v>75</v>
      </c>
      <c r="C44" s="1" t="s">
        <v>76</v>
      </c>
      <c r="D44" s="1" t="s">
        <v>29</v>
      </c>
      <c r="E44" s="1">
        <v>250000000</v>
      </c>
      <c r="F44" s="66">
        <v>2483.9</v>
      </c>
      <c r="G44" s="69">
        <v>0.0401</v>
      </c>
      <c r="H44" s="68">
        <v>41242</v>
      </c>
    </row>
    <row r="45" spans="1:8" ht="12.75" customHeight="1">
      <c r="A45" s="1">
        <v>31</v>
      </c>
      <c r="B45" s="1" t="s">
        <v>77</v>
      </c>
      <c r="C45" s="1" t="s">
        <v>78</v>
      </c>
      <c r="D45" s="1" t="s">
        <v>29</v>
      </c>
      <c r="E45" s="1">
        <v>250000000</v>
      </c>
      <c r="F45" s="66">
        <v>2473.3125</v>
      </c>
      <c r="G45" s="69">
        <v>0.039900000000000005</v>
      </c>
      <c r="H45" s="68">
        <v>41261</v>
      </c>
    </row>
    <row r="46" spans="1:9" ht="12.75" customHeight="1">
      <c r="A46" s="70"/>
      <c r="B46" s="70"/>
      <c r="C46" s="71" t="s">
        <v>42</v>
      </c>
      <c r="D46" s="71"/>
      <c r="E46" s="71"/>
      <c r="F46" s="72">
        <f>SUM(F44:F45)</f>
        <v>4957.2125</v>
      </c>
      <c r="G46" s="73">
        <f>SUM(G44:G45)</f>
        <v>0.08</v>
      </c>
      <c r="H46" s="74"/>
      <c r="I46" s="46"/>
    </row>
    <row r="47" spans="6:8" ht="12.75" customHeight="1">
      <c r="F47" s="66"/>
      <c r="G47" s="67"/>
      <c r="H47" s="68"/>
    </row>
    <row r="48" spans="3:8" ht="12.75" customHeight="1">
      <c r="C48" s="12" t="s">
        <v>79</v>
      </c>
      <c r="F48" s="66"/>
      <c r="G48" s="67"/>
      <c r="H48" s="68"/>
    </row>
    <row r="49" spans="1:8" ht="12.75" customHeight="1">
      <c r="A49" s="1">
        <v>32</v>
      </c>
      <c r="B49" s="1" t="s">
        <v>80</v>
      </c>
      <c r="C49" s="1" t="s">
        <v>38</v>
      </c>
      <c r="D49" s="1" t="s">
        <v>29</v>
      </c>
      <c r="E49" s="1">
        <v>10000000</v>
      </c>
      <c r="F49" s="66">
        <v>100</v>
      </c>
      <c r="G49" s="69">
        <v>0.0016</v>
      </c>
      <c r="H49" s="68">
        <v>41214</v>
      </c>
    </row>
    <row r="50" spans="1:9" ht="12.75" customHeight="1">
      <c r="A50" s="70"/>
      <c r="B50" s="70"/>
      <c r="C50" s="71" t="s">
        <v>42</v>
      </c>
      <c r="D50" s="71"/>
      <c r="E50" s="71"/>
      <c r="F50" s="72">
        <f>SUM(F49:F49)</f>
        <v>100</v>
      </c>
      <c r="G50" s="73">
        <f>SUM(G49:G49)</f>
        <v>0.0016</v>
      </c>
      <c r="H50" s="74"/>
      <c r="I50" s="46"/>
    </row>
    <row r="51" spans="6:8" ht="12.75" customHeight="1">
      <c r="F51" s="66"/>
      <c r="G51" s="67"/>
      <c r="H51" s="68"/>
    </row>
    <row r="52" spans="3:8" ht="12.75" customHeight="1">
      <c r="C52" s="12" t="s">
        <v>81</v>
      </c>
      <c r="F52" s="66">
        <v>1025.794661</v>
      </c>
      <c r="G52" s="67">
        <v>0.0165</v>
      </c>
      <c r="H52" s="68"/>
    </row>
    <row r="53" spans="1:9" ht="12.75" customHeight="1">
      <c r="A53" s="70"/>
      <c r="B53" s="70"/>
      <c r="C53" s="71" t="s">
        <v>42</v>
      </c>
      <c r="D53" s="71"/>
      <c r="E53" s="71"/>
      <c r="F53" s="72">
        <f>SUM(F52:F52)</f>
        <v>1025.794661</v>
      </c>
      <c r="G53" s="73">
        <f>SUM(G52:G52)</f>
        <v>0.0165</v>
      </c>
      <c r="H53" s="74"/>
      <c r="I53" s="46"/>
    </row>
    <row r="54" spans="6:8" ht="12.75" customHeight="1">
      <c r="F54" s="66"/>
      <c r="G54" s="67"/>
      <c r="H54" s="68"/>
    </row>
    <row r="55" spans="3:8" ht="12.75" customHeight="1">
      <c r="C55" s="12" t="s">
        <v>82</v>
      </c>
      <c r="F55" s="66"/>
      <c r="G55" s="67"/>
      <c r="H55" s="68"/>
    </row>
    <row r="56" spans="3:8" ht="12.75" customHeight="1">
      <c r="C56" s="12" t="s">
        <v>83</v>
      </c>
      <c r="F56" s="66">
        <v>-2450.764949</v>
      </c>
      <c r="G56" s="67">
        <v>-0.0393</v>
      </c>
      <c r="H56" s="68"/>
    </row>
    <row r="57" spans="1:9" ht="12.75" customHeight="1">
      <c r="A57" s="70"/>
      <c r="B57" s="70"/>
      <c r="C57" s="71" t="s">
        <v>42</v>
      </c>
      <c r="D57" s="71"/>
      <c r="E57" s="71"/>
      <c r="F57" s="72">
        <f>SUM(F56:F56)</f>
        <v>-2450.764949</v>
      </c>
      <c r="G57" s="73">
        <f>SUM(G56:G56)</f>
        <v>-0.0393</v>
      </c>
      <c r="H57" s="74"/>
      <c r="I57" s="46"/>
    </row>
    <row r="58" spans="1:9" ht="12.75" customHeight="1">
      <c r="A58" s="75"/>
      <c r="B58" s="75"/>
      <c r="C58" s="76" t="s">
        <v>84</v>
      </c>
      <c r="D58" s="76"/>
      <c r="E58" s="76"/>
      <c r="F58" s="77">
        <f>SUM(F23,F41,F46,F50,F53,F57)</f>
        <v>61994.192712</v>
      </c>
      <c r="G58" s="78">
        <f>SUM(G23,G41,G46,G50,G53,G57)</f>
        <v>1</v>
      </c>
      <c r="H58" s="79"/>
      <c r="I58" s="52"/>
    </row>
    <row r="59" ht="12.75" customHeight="1"/>
    <row r="60" ht="12.75" customHeight="1">
      <c r="C60" s="12" t="s">
        <v>85</v>
      </c>
    </row>
    <row r="61" ht="12.75" customHeight="1">
      <c r="C61" s="12" t="s">
        <v>86</v>
      </c>
    </row>
    <row r="62" ht="12.75" customHeight="1">
      <c r="C62" s="12"/>
    </row>
    <row r="63" spans="3:6" ht="12.75" customHeight="1">
      <c r="C63" s="1" t="s">
        <v>310</v>
      </c>
      <c r="F63" s="2"/>
    </row>
    <row r="64" spans="3:6" ht="12.75" customHeight="1">
      <c r="C64" s="1" t="s">
        <v>311</v>
      </c>
      <c r="D64" s="3" t="s">
        <v>312</v>
      </c>
      <c r="F64" s="2"/>
    </row>
    <row r="65" spans="3:6" ht="12.75" customHeight="1">
      <c r="C65" s="1" t="s">
        <v>330</v>
      </c>
      <c r="F65" s="2"/>
    </row>
    <row r="66" spans="3:6" ht="12.75" customHeight="1">
      <c r="C66" s="11" t="s">
        <v>313</v>
      </c>
      <c r="D66" s="4">
        <v>1200.495677</v>
      </c>
      <c r="F66" s="2"/>
    </row>
    <row r="67" spans="3:6" ht="12.75" customHeight="1">
      <c r="C67" s="11" t="s">
        <v>314</v>
      </c>
      <c r="D67" s="4">
        <v>1000.25</v>
      </c>
      <c r="F67" s="2"/>
    </row>
    <row r="68" spans="3:6" ht="12.75" customHeight="1">
      <c r="C68" s="11" t="s">
        <v>315</v>
      </c>
      <c r="D68" s="4">
        <v>1001.502005</v>
      </c>
      <c r="F68" s="2"/>
    </row>
    <row r="69" spans="3:6" ht="12.75" customHeight="1">
      <c r="C69" s="11" t="s">
        <v>316</v>
      </c>
      <c r="D69" s="4">
        <v>1001.320844</v>
      </c>
      <c r="F69" s="2"/>
    </row>
    <row r="70" spans="3:6" ht="12.75" customHeight="1">
      <c r="C70" s="11" t="s">
        <v>317</v>
      </c>
      <c r="D70" s="4">
        <v>1001.268435</v>
      </c>
      <c r="F70" s="2"/>
    </row>
    <row r="71" spans="3:6" ht="12.75" customHeight="1">
      <c r="C71" s="11" t="s">
        <v>331</v>
      </c>
      <c r="D71" s="5"/>
      <c r="F71" s="2"/>
    </row>
    <row r="72" spans="3:6" ht="12.75" customHeight="1">
      <c r="C72" s="11" t="s">
        <v>313</v>
      </c>
      <c r="D72" s="4">
        <v>1208.85684</v>
      </c>
      <c r="F72" s="2"/>
    </row>
    <row r="73" spans="3:6" ht="12.75" customHeight="1">
      <c r="C73" s="11" t="s">
        <v>314</v>
      </c>
      <c r="D73" s="4">
        <v>1000.25</v>
      </c>
      <c r="F73" s="2"/>
    </row>
    <row r="74" spans="3:6" ht="12.75" customHeight="1">
      <c r="C74" s="11" t="s">
        <v>315</v>
      </c>
      <c r="D74" s="4">
        <v>1000.30931</v>
      </c>
      <c r="F74" s="2"/>
    </row>
    <row r="75" spans="3:6" ht="12.75" customHeight="1">
      <c r="C75" s="11" t="s">
        <v>316</v>
      </c>
      <c r="D75" s="4">
        <v>1001.240742</v>
      </c>
      <c r="F75" s="2"/>
    </row>
    <row r="76" spans="3:6" ht="12.75" customHeight="1">
      <c r="C76" s="11" t="s">
        <v>317</v>
      </c>
      <c r="D76" s="4">
        <v>1001.201488</v>
      </c>
      <c r="F76" s="2"/>
    </row>
    <row r="77" spans="3:6" ht="12.75" customHeight="1">
      <c r="C77" s="1" t="s">
        <v>383</v>
      </c>
      <c r="D77" s="3" t="s">
        <v>312</v>
      </c>
      <c r="F77" s="2"/>
    </row>
    <row r="78" spans="3:6" ht="12.75" customHeight="1">
      <c r="C78" s="1" t="s">
        <v>384</v>
      </c>
      <c r="D78" s="3" t="s">
        <v>312</v>
      </c>
      <c r="F78" s="2"/>
    </row>
    <row r="79" spans="3:6" ht="12.75" customHeight="1">
      <c r="C79" s="1" t="s">
        <v>328</v>
      </c>
      <c r="D79" s="6">
        <f>+F55</f>
        <v>0</v>
      </c>
      <c r="F79" s="2"/>
    </row>
    <row r="80" spans="3:6" ht="12.75" customHeight="1">
      <c r="C80" s="1" t="s">
        <v>318</v>
      </c>
      <c r="D80" s="20" t="s">
        <v>329</v>
      </c>
      <c r="F80" s="2"/>
    </row>
    <row r="81" spans="3:6" ht="12.75" customHeight="1">
      <c r="C81" s="1" t="s">
        <v>380</v>
      </c>
      <c r="D81" s="7"/>
      <c r="F81" s="2"/>
    </row>
    <row r="82" spans="3:7" ht="12.75" customHeight="1">
      <c r="C82" s="12" t="s">
        <v>319</v>
      </c>
      <c r="D82" s="13" t="s">
        <v>320</v>
      </c>
      <c r="E82" s="13" t="s">
        <v>321</v>
      </c>
      <c r="F82" s="8"/>
      <c r="G82" s="14"/>
    </row>
    <row r="83" spans="3:7" ht="12.75" customHeight="1">
      <c r="C83" s="11" t="s">
        <v>322</v>
      </c>
      <c r="D83" s="10">
        <v>5.647500000000002</v>
      </c>
      <c r="E83" s="10">
        <v>5.416923</v>
      </c>
      <c r="F83" s="9"/>
      <c r="G83" s="14"/>
    </row>
    <row r="84" spans="3:7" ht="12.75" customHeight="1">
      <c r="C84" s="11" t="s">
        <v>323</v>
      </c>
      <c r="D84" s="15">
        <v>6.407218</v>
      </c>
      <c r="E84" s="15">
        <v>6.145621</v>
      </c>
      <c r="F84" s="9"/>
      <c r="G84" s="14"/>
    </row>
    <row r="85" spans="3:7" ht="12.75" customHeight="1">
      <c r="C85" s="11" t="s">
        <v>324</v>
      </c>
      <c r="D85" s="10">
        <v>5.53547</v>
      </c>
      <c r="E85" s="10">
        <v>5.3094660000000005</v>
      </c>
      <c r="F85" s="9"/>
      <c r="G85" s="14"/>
    </row>
    <row r="86" spans="3:7" ht="12.75">
      <c r="C86" s="16" t="s">
        <v>325</v>
      </c>
      <c r="D86" s="10">
        <v>5.535625</v>
      </c>
      <c r="E86" s="10">
        <v>5.309615</v>
      </c>
      <c r="F86" s="9"/>
      <c r="G86" s="14"/>
    </row>
    <row r="87" spans="3:7" ht="12.75">
      <c r="C87" s="17" t="s">
        <v>326</v>
      </c>
      <c r="D87" s="10"/>
      <c r="E87" s="10"/>
      <c r="F87" s="8"/>
      <c r="G87" s="14"/>
    </row>
    <row r="88" spans="3:7" ht="12.75">
      <c r="C88" s="18" t="s">
        <v>327</v>
      </c>
      <c r="D88" s="19"/>
      <c r="E88" s="19"/>
      <c r="F88" s="8"/>
      <c r="G88" s="14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I62"/>
  <sheetViews>
    <sheetView showGridLines="0" zoomScalePageLayoutView="0" workbookViewId="0" topLeftCell="A37">
      <selection activeCell="C58" sqref="C58"/>
    </sheetView>
  </sheetViews>
  <sheetFormatPr defaultColWidth="9.140625" defaultRowHeight="12.75"/>
  <cols>
    <col min="1" max="1" width="7.57421875" style="23" customWidth="1"/>
    <col min="2" max="2" width="14.8515625" style="23" customWidth="1"/>
    <col min="3" max="3" width="135.28125" style="23" bestFit="1" customWidth="1"/>
    <col min="4" max="5" width="15.57421875" style="23" customWidth="1"/>
    <col min="6" max="6" width="23.57421875" style="23" customWidth="1"/>
    <col min="7" max="7" width="15.140625" style="23" customWidth="1"/>
    <col min="8" max="8" width="13.00390625" style="23" customWidth="1"/>
    <col min="9" max="9" width="14.57421875" style="7" customWidth="1"/>
    <col min="10" max="16384" width="9.140625" style="23" customWidth="1"/>
  </cols>
  <sheetData>
    <row r="1" spans="1:7" ht="12.75">
      <c r="A1" s="22"/>
      <c r="B1" s="22"/>
      <c r="C1" s="102" t="s">
        <v>304</v>
      </c>
      <c r="D1" s="102"/>
      <c r="E1" s="102"/>
      <c r="F1" s="102"/>
      <c r="G1" s="102"/>
    </row>
    <row r="2" spans="1:7" ht="12.75">
      <c r="A2" s="24" t="s">
        <v>1</v>
      </c>
      <c r="B2" s="24"/>
      <c r="C2" s="25" t="s">
        <v>2</v>
      </c>
      <c r="D2" s="26"/>
      <c r="E2" s="26"/>
      <c r="F2" s="27"/>
      <c r="G2" s="28"/>
    </row>
    <row r="3" spans="1:7" ht="15.75" customHeight="1">
      <c r="A3" s="29"/>
      <c r="B3" s="29"/>
      <c r="C3" s="30"/>
      <c r="D3" s="24"/>
      <c r="E3" s="24"/>
      <c r="F3" s="27"/>
      <c r="G3" s="28"/>
    </row>
    <row r="4" spans="1:9" ht="25.5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4" t="s">
        <v>9</v>
      </c>
      <c r="H4" s="35" t="s">
        <v>10</v>
      </c>
      <c r="I4" s="36"/>
    </row>
    <row r="5" spans="6:8" ht="12.75" customHeight="1">
      <c r="F5" s="37"/>
      <c r="G5" s="38"/>
      <c r="H5" s="39"/>
    </row>
    <row r="6" spans="6:8" ht="12.75" customHeight="1">
      <c r="F6" s="37"/>
      <c r="G6" s="38"/>
      <c r="H6" s="39"/>
    </row>
    <row r="7" spans="3:8" ht="12.75" customHeight="1">
      <c r="C7" s="40" t="s">
        <v>11</v>
      </c>
      <c r="F7" s="37"/>
      <c r="G7" s="38"/>
      <c r="H7" s="39"/>
    </row>
    <row r="8" spans="3:8" ht="12.75" customHeight="1">
      <c r="C8" s="40" t="s">
        <v>12</v>
      </c>
      <c r="F8" s="37"/>
      <c r="G8" s="38"/>
      <c r="H8" s="39"/>
    </row>
    <row r="9" spans="1:8" ht="12.75" customHeight="1">
      <c r="A9" s="23">
        <v>1</v>
      </c>
      <c r="B9" s="23" t="s">
        <v>305</v>
      </c>
      <c r="C9" s="23" t="s">
        <v>147</v>
      </c>
      <c r="D9" s="23" t="s">
        <v>24</v>
      </c>
      <c r="E9" s="23">
        <v>250000000</v>
      </c>
      <c r="F9" s="37">
        <v>2420.865</v>
      </c>
      <c r="G9" s="38">
        <v>0.2561</v>
      </c>
      <c r="H9" s="39">
        <v>41354</v>
      </c>
    </row>
    <row r="10" spans="1:8" ht="12.75" customHeight="1">
      <c r="A10" s="23">
        <v>2</v>
      </c>
      <c r="B10" s="23" t="s">
        <v>89</v>
      </c>
      <c r="C10" s="23" t="s">
        <v>90</v>
      </c>
      <c r="D10" s="23" t="s">
        <v>21</v>
      </c>
      <c r="E10" s="23">
        <v>150000000</v>
      </c>
      <c r="F10" s="37">
        <v>1487.931</v>
      </c>
      <c r="G10" s="38">
        <v>0.1574</v>
      </c>
      <c r="H10" s="39">
        <v>41250</v>
      </c>
    </row>
    <row r="11" spans="1:8" ht="12.75" customHeight="1">
      <c r="A11" s="23">
        <v>3</v>
      </c>
      <c r="B11" s="23" t="s">
        <v>306</v>
      </c>
      <c r="C11" s="23" t="s">
        <v>20</v>
      </c>
      <c r="D11" s="23" t="s">
        <v>21</v>
      </c>
      <c r="E11" s="23">
        <v>100000000</v>
      </c>
      <c r="F11" s="37">
        <v>975.266</v>
      </c>
      <c r="G11" s="38">
        <v>0.1032</v>
      </c>
      <c r="H11" s="39">
        <v>41323</v>
      </c>
    </row>
    <row r="12" spans="1:8" ht="12.75" customHeight="1">
      <c r="A12" s="23">
        <v>4</v>
      </c>
      <c r="B12" s="23" t="s">
        <v>95</v>
      </c>
      <c r="C12" s="23" t="s">
        <v>38</v>
      </c>
      <c r="D12" s="23" t="s">
        <v>15</v>
      </c>
      <c r="E12" s="23">
        <v>50000000</v>
      </c>
      <c r="F12" s="37">
        <v>497.056</v>
      </c>
      <c r="G12" s="38">
        <v>0.0526</v>
      </c>
      <c r="H12" s="39">
        <v>41240</v>
      </c>
    </row>
    <row r="13" spans="1:8" ht="12.75" customHeight="1">
      <c r="A13" s="23">
        <v>5</v>
      </c>
      <c r="B13" s="23" t="s">
        <v>307</v>
      </c>
      <c r="C13" s="23" t="s">
        <v>20</v>
      </c>
      <c r="D13" s="23" t="s">
        <v>21</v>
      </c>
      <c r="E13" s="23">
        <v>50000000</v>
      </c>
      <c r="F13" s="37">
        <v>469.467</v>
      </c>
      <c r="G13" s="38">
        <v>0.049699999999999994</v>
      </c>
      <c r="H13" s="39">
        <v>41491</v>
      </c>
    </row>
    <row r="14" spans="1:8" ht="12.75" customHeight="1">
      <c r="A14" s="23">
        <v>6</v>
      </c>
      <c r="B14" s="23" t="s">
        <v>293</v>
      </c>
      <c r="C14" s="23" t="s">
        <v>36</v>
      </c>
      <c r="D14" s="23" t="s">
        <v>24</v>
      </c>
      <c r="E14" s="23">
        <v>20000000</v>
      </c>
      <c r="F14" s="37">
        <v>194.1282</v>
      </c>
      <c r="G14" s="38">
        <v>0.020499999999999997</v>
      </c>
      <c r="H14" s="39">
        <v>41344</v>
      </c>
    </row>
    <row r="15" spans="1:9" ht="12.75" customHeight="1">
      <c r="A15" s="41"/>
      <c r="B15" s="41"/>
      <c r="C15" s="42" t="s">
        <v>42</v>
      </c>
      <c r="D15" s="42"/>
      <c r="E15" s="42"/>
      <c r="F15" s="43">
        <f>SUM(F9:F14)</f>
        <v>6044.713199999999</v>
      </c>
      <c r="G15" s="44">
        <f>SUM(G9:G14)</f>
        <v>0.6394999999999998</v>
      </c>
      <c r="H15" s="45"/>
      <c r="I15" s="46"/>
    </row>
    <row r="16" spans="6:8" ht="12.75" customHeight="1">
      <c r="F16" s="37"/>
      <c r="G16" s="38"/>
      <c r="H16" s="39"/>
    </row>
    <row r="17" spans="3:8" ht="12.75" customHeight="1">
      <c r="C17" s="40" t="s">
        <v>116</v>
      </c>
      <c r="F17" s="37"/>
      <c r="G17" s="38"/>
      <c r="H17" s="39"/>
    </row>
    <row r="18" spans="3:8" ht="12.75" customHeight="1">
      <c r="C18" s="40" t="s">
        <v>117</v>
      </c>
      <c r="F18" s="37"/>
      <c r="G18" s="38"/>
      <c r="H18" s="39"/>
    </row>
    <row r="19" spans="1:8" ht="12.75" customHeight="1">
      <c r="A19" s="23">
        <v>7</v>
      </c>
      <c r="B19" s="23" t="s">
        <v>245</v>
      </c>
      <c r="C19" s="23" t="s">
        <v>121</v>
      </c>
      <c r="D19" s="23" t="s">
        <v>96</v>
      </c>
      <c r="E19" s="23">
        <v>100000000</v>
      </c>
      <c r="F19" s="37">
        <v>1014.239</v>
      </c>
      <c r="G19" s="38">
        <v>0.1073</v>
      </c>
      <c r="H19" s="39">
        <v>41831</v>
      </c>
    </row>
    <row r="20" spans="1:8" ht="12.75" customHeight="1">
      <c r="A20" s="23">
        <v>8</v>
      </c>
      <c r="B20" s="23" t="s">
        <v>308</v>
      </c>
      <c r="C20" s="23" t="s">
        <v>123</v>
      </c>
      <c r="D20" s="23" t="s">
        <v>96</v>
      </c>
      <c r="E20" s="23">
        <v>100000000</v>
      </c>
      <c r="F20" s="37">
        <v>1012.353</v>
      </c>
      <c r="G20" s="38">
        <v>0.10710000000000001</v>
      </c>
      <c r="H20" s="39">
        <v>41806</v>
      </c>
    </row>
    <row r="21" spans="1:8" ht="12.75" customHeight="1">
      <c r="A21" s="23">
        <v>9</v>
      </c>
      <c r="B21" s="23" t="s">
        <v>241</v>
      </c>
      <c r="C21" s="23" t="s">
        <v>242</v>
      </c>
      <c r="D21" s="23" t="s">
        <v>96</v>
      </c>
      <c r="E21" s="23">
        <v>50000000</v>
      </c>
      <c r="F21" s="37">
        <v>505.321</v>
      </c>
      <c r="G21" s="38">
        <v>0.0535</v>
      </c>
      <c r="H21" s="39">
        <v>42126</v>
      </c>
    </row>
    <row r="22" spans="1:8" ht="12.75" customHeight="1">
      <c r="A22" s="23">
        <v>10</v>
      </c>
      <c r="B22" s="23" t="s">
        <v>309</v>
      </c>
      <c r="C22" s="23" t="s">
        <v>119</v>
      </c>
      <c r="D22" s="23" t="s">
        <v>96</v>
      </c>
      <c r="E22" s="23">
        <v>50000000</v>
      </c>
      <c r="F22" s="37">
        <v>504.922</v>
      </c>
      <c r="G22" s="38">
        <v>0.053399999999999996</v>
      </c>
      <c r="H22" s="39">
        <v>42013</v>
      </c>
    </row>
    <row r="23" spans="1:9" ht="12.75" customHeight="1">
      <c r="A23" s="41"/>
      <c r="B23" s="41"/>
      <c r="C23" s="42" t="s">
        <v>42</v>
      </c>
      <c r="D23" s="42"/>
      <c r="E23" s="42"/>
      <c r="F23" s="43">
        <f>SUM(F19:F22)</f>
        <v>3036.835</v>
      </c>
      <c r="G23" s="44">
        <f>SUM(G19:G22)</f>
        <v>0.32130000000000003</v>
      </c>
      <c r="H23" s="45"/>
      <c r="I23" s="46"/>
    </row>
    <row r="24" spans="6:8" ht="12.75" customHeight="1">
      <c r="F24" s="37"/>
      <c r="G24" s="38"/>
      <c r="H24" s="39"/>
    </row>
    <row r="25" spans="3:8" ht="12.75" customHeight="1">
      <c r="C25" s="40" t="s">
        <v>79</v>
      </c>
      <c r="F25" s="37"/>
      <c r="G25" s="38"/>
      <c r="H25" s="39"/>
    </row>
    <row r="26" spans="1:8" ht="12.75" customHeight="1">
      <c r="A26" s="23">
        <v>11</v>
      </c>
      <c r="B26" s="23" t="s">
        <v>127</v>
      </c>
      <c r="C26" s="23" t="s">
        <v>38</v>
      </c>
      <c r="D26" s="23" t="s">
        <v>29</v>
      </c>
      <c r="E26" s="23">
        <v>30000000</v>
      </c>
      <c r="F26" s="37">
        <v>300</v>
      </c>
      <c r="G26" s="38">
        <v>0.0317</v>
      </c>
      <c r="H26" s="39">
        <v>41220</v>
      </c>
    </row>
    <row r="27" spans="1:9" ht="12.75" customHeight="1">
      <c r="A27" s="41"/>
      <c r="B27" s="41"/>
      <c r="C27" s="42" t="s">
        <v>42</v>
      </c>
      <c r="D27" s="42"/>
      <c r="E27" s="42"/>
      <c r="F27" s="43">
        <f>SUM(F26:F26)</f>
        <v>300</v>
      </c>
      <c r="G27" s="44">
        <f>SUM(G26:G26)</f>
        <v>0.0317</v>
      </c>
      <c r="H27" s="45"/>
      <c r="I27" s="46"/>
    </row>
    <row r="28" spans="6:8" ht="12.75" customHeight="1">
      <c r="F28" s="37"/>
      <c r="G28" s="38"/>
      <c r="H28" s="39"/>
    </row>
    <row r="29" spans="3:8" ht="12.75" customHeight="1">
      <c r="C29" s="40" t="s">
        <v>81</v>
      </c>
      <c r="F29" s="37">
        <v>243.951167</v>
      </c>
      <c r="G29" s="38">
        <v>0.0258</v>
      </c>
      <c r="H29" s="39"/>
    </row>
    <row r="30" spans="1:9" ht="12.75" customHeight="1">
      <c r="A30" s="41"/>
      <c r="B30" s="41"/>
      <c r="C30" s="42" t="s">
        <v>42</v>
      </c>
      <c r="D30" s="42"/>
      <c r="E30" s="42"/>
      <c r="F30" s="43">
        <f>SUM(F29:F29)</f>
        <v>243.951167</v>
      </c>
      <c r="G30" s="44">
        <f>SUM(G29:G29)</f>
        <v>0.0258</v>
      </c>
      <c r="H30" s="45"/>
      <c r="I30" s="46"/>
    </row>
    <row r="31" spans="6:8" ht="12.75" customHeight="1">
      <c r="F31" s="37"/>
      <c r="G31" s="38"/>
      <c r="H31" s="39"/>
    </row>
    <row r="32" spans="3:8" ht="12.75" customHeight="1">
      <c r="C32" s="40" t="s">
        <v>82</v>
      </c>
      <c r="F32" s="37"/>
      <c r="G32" s="38"/>
      <c r="H32" s="39"/>
    </row>
    <row r="33" spans="3:8" ht="12.75" customHeight="1">
      <c r="C33" s="40" t="s">
        <v>83</v>
      </c>
      <c r="F33" s="37">
        <v>-173.559907</v>
      </c>
      <c r="G33" s="38">
        <v>-0.0183</v>
      </c>
      <c r="H33" s="39"/>
    </row>
    <row r="34" spans="1:9" ht="12.75" customHeight="1">
      <c r="A34" s="41"/>
      <c r="B34" s="41"/>
      <c r="C34" s="42" t="s">
        <v>42</v>
      </c>
      <c r="D34" s="42"/>
      <c r="E34" s="42"/>
      <c r="F34" s="43">
        <f>SUM(F33:F33)</f>
        <v>-173.559907</v>
      </c>
      <c r="G34" s="44">
        <f>SUM(G33:G33)</f>
        <v>-0.0183</v>
      </c>
      <c r="H34" s="45"/>
      <c r="I34" s="46"/>
    </row>
    <row r="35" spans="1:9" ht="12.75" customHeight="1">
      <c r="A35" s="47"/>
      <c r="B35" s="47"/>
      <c r="C35" s="48" t="s">
        <v>84</v>
      </c>
      <c r="D35" s="48"/>
      <c r="E35" s="48"/>
      <c r="F35" s="49">
        <f>SUM(F15,F23,F27,F30,F34)</f>
        <v>9451.939459999998</v>
      </c>
      <c r="G35" s="50">
        <f>SUM(G15,G23,G27,G30,G34)</f>
        <v>0.9999999999999998</v>
      </c>
      <c r="H35" s="51"/>
      <c r="I35" s="52"/>
    </row>
    <row r="36" ht="12.75" customHeight="1"/>
    <row r="37" ht="12.75" customHeight="1">
      <c r="C37" s="40" t="s">
        <v>85</v>
      </c>
    </row>
    <row r="38" ht="12.75" customHeight="1">
      <c r="C38" s="40" t="s">
        <v>86</v>
      </c>
    </row>
    <row r="39" ht="12.75" customHeight="1">
      <c r="C39" s="40"/>
    </row>
    <row r="40" spans="3:7" ht="12.75" customHeight="1">
      <c r="C40" s="1" t="s">
        <v>310</v>
      </c>
      <c r="D40" s="1"/>
      <c r="E40" s="1"/>
      <c r="F40" s="2"/>
      <c r="G40" s="1"/>
    </row>
    <row r="41" spans="3:7" ht="12.75" customHeight="1">
      <c r="C41" s="1" t="s">
        <v>311</v>
      </c>
      <c r="D41" s="3" t="s">
        <v>312</v>
      </c>
      <c r="E41" s="1"/>
      <c r="F41" s="2"/>
      <c r="G41" s="1"/>
    </row>
    <row r="42" spans="3:7" ht="12.75" customHeight="1">
      <c r="C42" s="1" t="s">
        <v>330</v>
      </c>
      <c r="D42" s="1"/>
      <c r="E42" s="1"/>
      <c r="F42" s="2"/>
      <c r="G42" s="1"/>
    </row>
    <row r="43" spans="3:7" ht="12.75" customHeight="1">
      <c r="C43" s="11" t="s">
        <v>313</v>
      </c>
      <c r="D43" s="96">
        <v>1063.231347</v>
      </c>
      <c r="E43" s="1"/>
      <c r="F43" s="2"/>
      <c r="G43" s="1"/>
    </row>
    <row r="44" spans="3:7" ht="12.75" customHeight="1">
      <c r="C44" s="11" t="s">
        <v>314</v>
      </c>
      <c r="D44" s="96">
        <v>1000.849999</v>
      </c>
      <c r="E44" s="1"/>
      <c r="F44" s="2"/>
      <c r="G44" s="1"/>
    </row>
    <row r="45" spans="3:7" ht="12.75" customHeight="1">
      <c r="C45" s="11" t="s">
        <v>315</v>
      </c>
      <c r="D45" s="96">
        <v>1002.073504</v>
      </c>
      <c r="E45" s="1"/>
      <c r="F45" s="2"/>
      <c r="G45" s="1"/>
    </row>
    <row r="46" spans="3:7" ht="12.75" customHeight="1">
      <c r="C46" s="11" t="s">
        <v>317</v>
      </c>
      <c r="D46" s="96">
        <v>1002.447186</v>
      </c>
      <c r="E46" s="1"/>
      <c r="F46" s="2"/>
      <c r="G46" s="1"/>
    </row>
    <row r="47" spans="3:7" ht="12.75" customHeight="1">
      <c r="C47" s="11" t="s">
        <v>332</v>
      </c>
      <c r="D47" s="5"/>
      <c r="E47" s="1"/>
      <c r="F47" s="2"/>
      <c r="G47" s="1"/>
    </row>
    <row r="48" spans="3:7" ht="12.75" customHeight="1">
      <c r="C48" s="11" t="s">
        <v>313</v>
      </c>
      <c r="D48" s="4">
        <v>1071.05998</v>
      </c>
      <c r="E48" s="1"/>
      <c r="F48" s="2"/>
      <c r="G48" s="1"/>
    </row>
    <row r="49" spans="3:7" ht="12.75" customHeight="1">
      <c r="C49" s="11" t="s">
        <v>314</v>
      </c>
      <c r="D49" s="4">
        <v>1001.599282</v>
      </c>
      <c r="E49" s="1"/>
      <c r="F49" s="2"/>
      <c r="G49" s="1"/>
    </row>
    <row r="50" spans="3:7" ht="12.75" customHeight="1">
      <c r="C50" s="11" t="s">
        <v>315</v>
      </c>
      <c r="D50" s="4">
        <v>1000.549065</v>
      </c>
      <c r="E50" s="1"/>
      <c r="F50" s="2"/>
      <c r="G50" s="1"/>
    </row>
    <row r="51" spans="3:7" ht="12.75" customHeight="1">
      <c r="C51" s="11" t="s">
        <v>317</v>
      </c>
      <c r="D51" s="4">
        <v>1001.031258</v>
      </c>
      <c r="E51" s="1"/>
      <c r="F51" s="2"/>
      <c r="G51" s="1"/>
    </row>
    <row r="52" spans="3:7" ht="12.75" customHeight="1">
      <c r="C52" s="1" t="s">
        <v>383</v>
      </c>
      <c r="D52" s="21" t="s">
        <v>312</v>
      </c>
      <c r="E52" s="1"/>
      <c r="F52" s="2"/>
      <c r="G52" s="1"/>
    </row>
    <row r="53" spans="3:7" ht="12.75" customHeight="1">
      <c r="C53" s="1" t="s">
        <v>384</v>
      </c>
      <c r="D53" s="21" t="s">
        <v>312</v>
      </c>
      <c r="E53" s="1"/>
      <c r="F53" s="2"/>
      <c r="G53" s="1"/>
    </row>
    <row r="54" spans="3:7" ht="12.75" customHeight="1">
      <c r="C54" s="1" t="s">
        <v>385</v>
      </c>
      <c r="D54" s="6">
        <v>300</v>
      </c>
      <c r="E54" s="1"/>
      <c r="F54" s="2"/>
      <c r="G54" s="1"/>
    </row>
    <row r="55" spans="3:7" ht="12.75" customHeight="1">
      <c r="C55" s="1" t="s">
        <v>318</v>
      </c>
      <c r="D55" s="97" t="s">
        <v>376</v>
      </c>
      <c r="E55" s="1"/>
      <c r="F55" s="2"/>
      <c r="G55" s="1"/>
    </row>
    <row r="56" spans="3:7" ht="12.75" customHeight="1">
      <c r="C56" s="1" t="s">
        <v>379</v>
      </c>
      <c r="D56" s="7"/>
      <c r="E56" s="1"/>
      <c r="F56" s="2"/>
      <c r="G56" s="1"/>
    </row>
    <row r="57" spans="3:7" ht="12.75" customHeight="1">
      <c r="C57" s="12" t="s">
        <v>319</v>
      </c>
      <c r="D57" s="13" t="s">
        <v>320</v>
      </c>
      <c r="E57" s="13" t="s">
        <v>321</v>
      </c>
      <c r="F57" s="8"/>
      <c r="G57" s="14"/>
    </row>
    <row r="58" spans="3:7" ht="12.75" customHeight="1">
      <c r="C58" s="11" t="s">
        <v>322</v>
      </c>
      <c r="D58" s="10">
        <v>6.348183</v>
      </c>
      <c r="E58" s="10">
        <v>5.441035000000001</v>
      </c>
      <c r="F58" s="9" t="s">
        <v>373</v>
      </c>
      <c r="G58" s="14"/>
    </row>
    <row r="59" spans="3:7" ht="12.75" customHeight="1">
      <c r="C59" s="11" t="s">
        <v>323</v>
      </c>
      <c r="D59" s="15">
        <v>7.761621</v>
      </c>
      <c r="E59" s="15">
        <v>6.652493</v>
      </c>
      <c r="F59" s="9" t="s">
        <v>374</v>
      </c>
      <c r="G59" s="14"/>
    </row>
    <row r="60" spans="3:7" ht="12.75" customHeight="1">
      <c r="C60" s="16" t="s">
        <v>325</v>
      </c>
      <c r="D60" s="15">
        <v>7.692838</v>
      </c>
      <c r="E60" s="15">
        <v>6.593539</v>
      </c>
      <c r="F60" s="9" t="s">
        <v>375</v>
      </c>
      <c r="G60" s="14"/>
    </row>
    <row r="61" spans="3:7" ht="12.75" customHeight="1">
      <c r="C61" s="17" t="s">
        <v>326</v>
      </c>
      <c r="D61" s="15"/>
      <c r="E61" s="15"/>
      <c r="F61" s="8"/>
      <c r="G61" s="14"/>
    </row>
    <row r="62" spans="3:7" ht="12.75">
      <c r="C62" s="18" t="s">
        <v>327</v>
      </c>
      <c r="D62" s="19"/>
      <c r="E62" s="19"/>
      <c r="F62" s="8"/>
      <c r="G62" s="1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I82"/>
  <sheetViews>
    <sheetView showGridLines="0" zoomScalePageLayoutView="0" workbookViewId="0" topLeftCell="A61">
      <selection activeCell="C73" sqref="C73"/>
    </sheetView>
  </sheetViews>
  <sheetFormatPr defaultColWidth="9.140625" defaultRowHeight="12.75"/>
  <cols>
    <col min="1" max="1" width="7.57421875" style="23" customWidth="1"/>
    <col min="2" max="2" width="14.28125" style="23" customWidth="1"/>
    <col min="3" max="3" width="80.8515625" style="23" customWidth="1"/>
    <col min="4" max="5" width="15.57421875" style="23" customWidth="1"/>
    <col min="6" max="6" width="23.57421875" style="23" customWidth="1"/>
    <col min="7" max="7" width="15.140625" style="23" customWidth="1"/>
    <col min="8" max="8" width="13.00390625" style="23" customWidth="1"/>
    <col min="9" max="9" width="14.57421875" style="7" customWidth="1"/>
    <col min="10" max="16384" width="9.140625" style="23" customWidth="1"/>
  </cols>
  <sheetData>
    <row r="1" spans="1:7" ht="12.75">
      <c r="A1" s="22"/>
      <c r="B1" s="22"/>
      <c r="C1" s="102" t="s">
        <v>87</v>
      </c>
      <c r="D1" s="102"/>
      <c r="E1" s="102"/>
      <c r="F1" s="102"/>
      <c r="G1" s="102"/>
    </row>
    <row r="2" spans="1:7" ht="12.75">
      <c r="A2" s="24" t="s">
        <v>1</v>
      </c>
      <c r="B2" s="24"/>
      <c r="C2" s="25" t="s">
        <v>2</v>
      </c>
      <c r="D2" s="26"/>
      <c r="E2" s="26"/>
      <c r="F2" s="27"/>
      <c r="G2" s="28"/>
    </row>
    <row r="3" spans="1:7" ht="15.75" customHeight="1">
      <c r="A3" s="29"/>
      <c r="B3" s="29"/>
      <c r="C3" s="30"/>
      <c r="D3" s="24"/>
      <c r="E3" s="24"/>
      <c r="F3" s="27"/>
      <c r="G3" s="28"/>
    </row>
    <row r="4" spans="1:9" ht="25.5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4" t="s">
        <v>9</v>
      </c>
      <c r="H4" s="35" t="s">
        <v>10</v>
      </c>
      <c r="I4" s="36"/>
    </row>
    <row r="5" spans="6:8" ht="12.75" customHeight="1">
      <c r="F5" s="37"/>
      <c r="G5" s="38"/>
      <c r="H5" s="39"/>
    </row>
    <row r="6" spans="6:8" ht="12.75" customHeight="1">
      <c r="F6" s="37"/>
      <c r="G6" s="38"/>
      <c r="H6" s="39"/>
    </row>
    <row r="7" spans="3:8" ht="12.75" customHeight="1">
      <c r="C7" s="40" t="s">
        <v>11</v>
      </c>
      <c r="F7" s="37"/>
      <c r="G7" s="38"/>
      <c r="H7" s="39"/>
    </row>
    <row r="8" spans="3:8" ht="12.75" customHeight="1">
      <c r="C8" s="40" t="s">
        <v>12</v>
      </c>
      <c r="F8" s="37"/>
      <c r="G8" s="38"/>
      <c r="H8" s="39"/>
    </row>
    <row r="9" spans="1:8" ht="12.75" customHeight="1">
      <c r="A9" s="23">
        <v>1</v>
      </c>
      <c r="B9" s="23" t="s">
        <v>88</v>
      </c>
      <c r="C9" s="23" t="s">
        <v>36</v>
      </c>
      <c r="D9" s="23" t="s">
        <v>24</v>
      </c>
      <c r="E9" s="23">
        <v>300000000</v>
      </c>
      <c r="F9" s="37">
        <v>2980.836</v>
      </c>
      <c r="G9" s="38">
        <v>0.10369999999999999</v>
      </c>
      <c r="H9" s="39">
        <v>41243</v>
      </c>
    </row>
    <row r="10" spans="1:8" ht="12.75" customHeight="1">
      <c r="A10" s="23">
        <v>2</v>
      </c>
      <c r="B10" s="23" t="s">
        <v>89</v>
      </c>
      <c r="C10" s="23" t="s">
        <v>90</v>
      </c>
      <c r="D10" s="23" t="s">
        <v>21</v>
      </c>
      <c r="E10" s="23">
        <v>250000000</v>
      </c>
      <c r="F10" s="37">
        <v>2479.885</v>
      </c>
      <c r="G10" s="38">
        <v>0.0863</v>
      </c>
      <c r="H10" s="39">
        <v>41250</v>
      </c>
    </row>
    <row r="11" spans="1:8" ht="12.75" customHeight="1">
      <c r="A11" s="23">
        <v>3</v>
      </c>
      <c r="B11" s="23" t="s">
        <v>91</v>
      </c>
      <c r="C11" s="23" t="s">
        <v>92</v>
      </c>
      <c r="D11" s="23" t="s">
        <v>21</v>
      </c>
      <c r="E11" s="23">
        <v>200000000</v>
      </c>
      <c r="F11" s="37">
        <v>1990.684</v>
      </c>
      <c r="G11" s="38">
        <v>0.0693</v>
      </c>
      <c r="H11" s="39">
        <v>41235</v>
      </c>
    </row>
    <row r="12" spans="1:8" ht="12.75" customHeight="1">
      <c r="A12" s="23">
        <v>4</v>
      </c>
      <c r="B12" s="23" t="s">
        <v>93</v>
      </c>
      <c r="C12" s="23" t="s">
        <v>94</v>
      </c>
      <c r="D12" s="23" t="s">
        <v>24</v>
      </c>
      <c r="E12" s="23">
        <v>150000000</v>
      </c>
      <c r="F12" s="37">
        <v>1457.607</v>
      </c>
      <c r="G12" s="38">
        <v>0.0507</v>
      </c>
      <c r="H12" s="39">
        <v>41339</v>
      </c>
    </row>
    <row r="13" spans="1:8" ht="12.75" customHeight="1">
      <c r="A13" s="23">
        <v>5</v>
      </c>
      <c r="B13" s="23" t="s">
        <v>95</v>
      </c>
      <c r="C13" s="23" t="s">
        <v>38</v>
      </c>
      <c r="D13" s="23" t="s">
        <v>15</v>
      </c>
      <c r="E13" s="23">
        <v>100000000</v>
      </c>
      <c r="F13" s="37">
        <v>994.112</v>
      </c>
      <c r="G13" s="38">
        <v>0.0346</v>
      </c>
      <c r="H13" s="39">
        <v>41240</v>
      </c>
    </row>
    <row r="14" spans="1:8" ht="12.75" customHeight="1">
      <c r="A14" s="23">
        <v>6</v>
      </c>
      <c r="B14" s="23" t="s">
        <v>27</v>
      </c>
      <c r="C14" s="23" t="s">
        <v>28</v>
      </c>
      <c r="D14" s="23" t="s">
        <v>15</v>
      </c>
      <c r="E14" s="23">
        <v>250000000</v>
      </c>
      <c r="F14" s="37">
        <v>990.508</v>
      </c>
      <c r="G14" s="38">
        <v>0.0345</v>
      </c>
      <c r="H14" s="39">
        <v>41257</v>
      </c>
    </row>
    <row r="15" spans="1:8" ht="12.75" customHeight="1">
      <c r="A15" s="23">
        <v>7</v>
      </c>
      <c r="B15" s="23" t="s">
        <v>97</v>
      </c>
      <c r="C15" s="23" t="s">
        <v>90</v>
      </c>
      <c r="D15" s="23" t="s">
        <v>21</v>
      </c>
      <c r="E15" s="23">
        <v>50000000</v>
      </c>
      <c r="F15" s="37">
        <v>496.3315</v>
      </c>
      <c r="G15" s="38">
        <v>0.0173</v>
      </c>
      <c r="H15" s="39">
        <v>41247</v>
      </c>
    </row>
    <row r="16" spans="1:9" ht="12.75" customHeight="1">
      <c r="A16" s="41"/>
      <c r="B16" s="41"/>
      <c r="C16" s="42" t="s">
        <v>42</v>
      </c>
      <c r="D16" s="42"/>
      <c r="E16" s="42"/>
      <c r="F16" s="43">
        <f>SUM(F9:F15)</f>
        <v>11389.963499999998</v>
      </c>
      <c r="G16" s="44">
        <f>SUM(G9:G15)</f>
        <v>0.3964</v>
      </c>
      <c r="H16" s="45"/>
      <c r="I16" s="46"/>
    </row>
    <row r="17" spans="6:8" ht="12.75" customHeight="1">
      <c r="F17" s="37"/>
      <c r="G17" s="38"/>
      <c r="H17" s="39"/>
    </row>
    <row r="18" spans="3:8" ht="12.75" customHeight="1">
      <c r="C18" s="40" t="s">
        <v>43</v>
      </c>
      <c r="F18" s="37"/>
      <c r="G18" s="38"/>
      <c r="H18" s="39"/>
    </row>
    <row r="19" spans="1:8" ht="12.75" customHeight="1">
      <c r="A19" s="23">
        <v>8</v>
      </c>
      <c r="B19" s="23" t="s">
        <v>102</v>
      </c>
      <c r="C19" s="23" t="s">
        <v>103</v>
      </c>
      <c r="D19" s="23" t="s">
        <v>24</v>
      </c>
      <c r="E19" s="23">
        <v>350000000</v>
      </c>
      <c r="F19" s="37">
        <v>3378.844</v>
      </c>
      <c r="G19" s="38">
        <v>0.1176</v>
      </c>
      <c r="H19" s="39">
        <v>41346</v>
      </c>
    </row>
    <row r="20" spans="1:8" ht="12.75" customHeight="1">
      <c r="A20" s="23">
        <v>9</v>
      </c>
      <c r="B20" s="23" t="s">
        <v>105</v>
      </c>
      <c r="C20" s="23" t="s">
        <v>106</v>
      </c>
      <c r="D20" s="23" t="s">
        <v>24</v>
      </c>
      <c r="E20" s="23">
        <v>250000000</v>
      </c>
      <c r="F20" s="37">
        <v>2469.8675</v>
      </c>
      <c r="G20" s="38">
        <v>0.0859</v>
      </c>
      <c r="H20" s="39">
        <v>41265</v>
      </c>
    </row>
    <row r="21" spans="1:8" ht="12.75" customHeight="1">
      <c r="A21" s="23">
        <v>10</v>
      </c>
      <c r="B21" s="23" t="s">
        <v>72</v>
      </c>
      <c r="C21" s="23" t="s">
        <v>73</v>
      </c>
      <c r="D21" s="23" t="s">
        <v>21</v>
      </c>
      <c r="E21" s="23">
        <v>20000000</v>
      </c>
      <c r="F21" s="37">
        <v>2000</v>
      </c>
      <c r="G21" s="38">
        <v>0.0696</v>
      </c>
      <c r="H21" s="39">
        <v>41214</v>
      </c>
    </row>
    <row r="22" spans="1:8" ht="12.75" customHeight="1">
      <c r="A22" s="23">
        <v>11</v>
      </c>
      <c r="B22" s="23" t="s">
        <v>70</v>
      </c>
      <c r="C22" s="23" t="s">
        <v>71</v>
      </c>
      <c r="D22" s="23" t="s">
        <v>15</v>
      </c>
      <c r="E22" s="23">
        <v>90000000</v>
      </c>
      <c r="F22" s="37">
        <v>1586.4176</v>
      </c>
      <c r="G22" s="38">
        <v>0.0552</v>
      </c>
      <c r="H22" s="39">
        <v>41250</v>
      </c>
    </row>
    <row r="23" spans="1:8" ht="12.75" customHeight="1">
      <c r="A23" s="23">
        <v>12</v>
      </c>
      <c r="B23" s="23" t="s">
        <v>107</v>
      </c>
      <c r="C23" s="23" t="s">
        <v>108</v>
      </c>
      <c r="D23" s="23" t="s">
        <v>21</v>
      </c>
      <c r="E23" s="23">
        <v>160000000</v>
      </c>
      <c r="F23" s="37">
        <v>1586.048</v>
      </c>
      <c r="G23" s="38">
        <v>0.0552</v>
      </c>
      <c r="H23" s="39">
        <v>41247</v>
      </c>
    </row>
    <row r="24" spans="1:8" ht="12.75" customHeight="1">
      <c r="A24" s="23">
        <v>13</v>
      </c>
      <c r="B24" s="23" t="s">
        <v>109</v>
      </c>
      <c r="C24" s="23" t="s">
        <v>110</v>
      </c>
      <c r="D24" s="23" t="s">
        <v>100</v>
      </c>
      <c r="E24" s="23">
        <v>100000000</v>
      </c>
      <c r="F24" s="37">
        <v>995.868</v>
      </c>
      <c r="G24" s="38">
        <v>0.0346</v>
      </c>
      <c r="H24" s="39">
        <v>41229</v>
      </c>
    </row>
    <row r="25" spans="1:8" ht="12.75" customHeight="1">
      <c r="A25" s="23">
        <v>14</v>
      </c>
      <c r="B25" s="23" t="s">
        <v>111</v>
      </c>
      <c r="C25" s="23" t="s">
        <v>112</v>
      </c>
      <c r="D25" s="23" t="s">
        <v>21</v>
      </c>
      <c r="E25" s="23">
        <v>70000000</v>
      </c>
      <c r="F25" s="37">
        <v>669.8034</v>
      </c>
      <c r="G25" s="38">
        <v>0.0233</v>
      </c>
      <c r="H25" s="39">
        <v>41376</v>
      </c>
    </row>
    <row r="26" spans="1:9" ht="12.75" customHeight="1">
      <c r="A26" s="41"/>
      <c r="B26" s="41"/>
      <c r="C26" s="42" t="s">
        <v>42</v>
      </c>
      <c r="D26" s="42"/>
      <c r="E26" s="42"/>
      <c r="F26" s="43">
        <f>SUM(F19:F25)</f>
        <v>12686.848500000002</v>
      </c>
      <c r="G26" s="44">
        <f>SUM(G19:G25)</f>
        <v>0.44140000000000007</v>
      </c>
      <c r="H26" s="45"/>
      <c r="I26" s="46"/>
    </row>
    <row r="27" spans="6:8" ht="12.75" customHeight="1">
      <c r="F27" s="37"/>
      <c r="G27" s="38"/>
      <c r="H27" s="39"/>
    </row>
    <row r="28" spans="3:8" ht="12.75" customHeight="1">
      <c r="C28" s="40" t="s">
        <v>113</v>
      </c>
      <c r="F28" s="37"/>
      <c r="G28" s="38"/>
      <c r="H28" s="39"/>
    </row>
    <row r="29" spans="1:8" ht="12.75" customHeight="1">
      <c r="A29" s="23">
        <v>15</v>
      </c>
      <c r="B29" s="23" t="s">
        <v>114</v>
      </c>
      <c r="C29" s="23" t="s">
        <v>115</v>
      </c>
      <c r="D29" s="23" t="s">
        <v>98</v>
      </c>
      <c r="E29" s="23">
        <v>250000000</v>
      </c>
      <c r="F29" s="37">
        <v>2469.07</v>
      </c>
      <c r="G29" s="38">
        <v>0.0859</v>
      </c>
      <c r="H29" s="39">
        <v>41271</v>
      </c>
    </row>
    <row r="30" spans="1:9" ht="12.75" customHeight="1">
      <c r="A30" s="41"/>
      <c r="B30" s="41"/>
      <c r="C30" s="42" t="s">
        <v>42</v>
      </c>
      <c r="D30" s="42"/>
      <c r="E30" s="42"/>
      <c r="F30" s="43">
        <f>SUM(F29:F29)</f>
        <v>2469.07</v>
      </c>
      <c r="G30" s="44">
        <f>SUM(G29:G29)</f>
        <v>0.0859</v>
      </c>
      <c r="H30" s="45"/>
      <c r="I30" s="46"/>
    </row>
    <row r="31" spans="6:8" ht="12.75" customHeight="1">
      <c r="F31" s="37"/>
      <c r="G31" s="38"/>
      <c r="H31" s="39"/>
    </row>
    <row r="32" spans="3:8" ht="12.75" customHeight="1">
      <c r="C32" s="40" t="s">
        <v>116</v>
      </c>
      <c r="F32" s="37"/>
      <c r="G32" s="38"/>
      <c r="H32" s="39"/>
    </row>
    <row r="33" spans="3:8" ht="12.75" customHeight="1">
      <c r="C33" s="40" t="s">
        <v>117</v>
      </c>
      <c r="F33" s="37"/>
      <c r="G33" s="38"/>
      <c r="H33" s="39"/>
    </row>
    <row r="34" spans="1:8" ht="12.75" customHeight="1">
      <c r="A34" s="23">
        <v>16</v>
      </c>
      <c r="B34" s="23" t="s">
        <v>118</v>
      </c>
      <c r="C34" s="23" t="s">
        <v>119</v>
      </c>
      <c r="D34" s="23" t="s">
        <v>96</v>
      </c>
      <c r="E34" s="23">
        <v>150000000</v>
      </c>
      <c r="F34" s="37">
        <v>1506.606</v>
      </c>
      <c r="G34" s="38">
        <v>0.0524</v>
      </c>
      <c r="H34" s="39">
        <v>41432</v>
      </c>
    </row>
    <row r="35" spans="1:8" ht="12.75" customHeight="1">
      <c r="A35" s="23">
        <v>17</v>
      </c>
      <c r="B35" s="23" t="s">
        <v>120</v>
      </c>
      <c r="C35" s="23" t="s">
        <v>121</v>
      </c>
      <c r="D35" s="23" t="s">
        <v>99</v>
      </c>
      <c r="E35" s="23">
        <v>100000000</v>
      </c>
      <c r="F35" s="37">
        <v>1010.687</v>
      </c>
      <c r="G35" s="38">
        <v>0.0352</v>
      </c>
      <c r="H35" s="39">
        <v>42121</v>
      </c>
    </row>
    <row r="36" spans="1:8" ht="12.75" customHeight="1">
      <c r="A36" s="23">
        <v>18</v>
      </c>
      <c r="B36" s="23" t="s">
        <v>122</v>
      </c>
      <c r="C36" s="23" t="s">
        <v>123</v>
      </c>
      <c r="D36" s="23" t="s">
        <v>96</v>
      </c>
      <c r="E36" s="23">
        <v>100000000</v>
      </c>
      <c r="F36" s="37">
        <v>1008.178</v>
      </c>
      <c r="G36" s="38">
        <v>0.0351</v>
      </c>
      <c r="H36" s="39">
        <v>41897</v>
      </c>
    </row>
    <row r="37" spans="1:8" ht="12.75" customHeight="1">
      <c r="A37" s="23">
        <v>19</v>
      </c>
      <c r="B37" s="23" t="s">
        <v>124</v>
      </c>
      <c r="C37" s="23" t="s">
        <v>125</v>
      </c>
      <c r="D37" s="23" t="s">
        <v>101</v>
      </c>
      <c r="E37" s="23">
        <v>50000000</v>
      </c>
      <c r="F37" s="37">
        <v>502.5505</v>
      </c>
      <c r="G37" s="38">
        <v>0.0175</v>
      </c>
      <c r="H37" s="39">
        <v>41879</v>
      </c>
    </row>
    <row r="38" spans="1:8" ht="12.75" customHeight="1">
      <c r="A38" s="23">
        <v>20</v>
      </c>
      <c r="B38" s="23" t="s">
        <v>126</v>
      </c>
      <c r="C38" s="23" t="s">
        <v>45</v>
      </c>
      <c r="D38" s="23" t="s">
        <v>104</v>
      </c>
      <c r="E38" s="23">
        <v>50000000</v>
      </c>
      <c r="F38" s="37">
        <v>501.2165</v>
      </c>
      <c r="G38" s="38">
        <v>0.0174</v>
      </c>
      <c r="H38" s="39">
        <v>41901</v>
      </c>
    </row>
    <row r="39" spans="1:9" ht="12.75" customHeight="1">
      <c r="A39" s="41"/>
      <c r="B39" s="41"/>
      <c r="C39" s="42" t="s">
        <v>42</v>
      </c>
      <c r="D39" s="42"/>
      <c r="E39" s="42"/>
      <c r="F39" s="43">
        <f>SUM(F34:F38)</f>
        <v>4529.237999999999</v>
      </c>
      <c r="G39" s="44">
        <f>SUM(G34:G38)</f>
        <v>0.1576</v>
      </c>
      <c r="H39" s="45"/>
      <c r="I39" s="46"/>
    </row>
    <row r="40" spans="6:8" ht="12.75" customHeight="1">
      <c r="F40" s="37"/>
      <c r="G40" s="38"/>
      <c r="H40" s="39"/>
    </row>
    <row r="41" spans="3:8" ht="12.75" customHeight="1">
      <c r="C41" s="40" t="s">
        <v>79</v>
      </c>
      <c r="F41" s="37"/>
      <c r="G41" s="38"/>
      <c r="H41" s="39"/>
    </row>
    <row r="42" spans="1:8" ht="12.75" customHeight="1">
      <c r="A42" s="23">
        <v>21</v>
      </c>
      <c r="B42" s="23" t="s">
        <v>127</v>
      </c>
      <c r="C42" s="23" t="s">
        <v>38</v>
      </c>
      <c r="D42" s="23" t="s">
        <v>29</v>
      </c>
      <c r="E42" s="23">
        <v>15000000</v>
      </c>
      <c r="F42" s="37">
        <v>150</v>
      </c>
      <c r="G42" s="38">
        <v>0.0052</v>
      </c>
      <c r="H42" s="39">
        <v>41220</v>
      </c>
    </row>
    <row r="43" spans="1:9" ht="12.75" customHeight="1">
      <c r="A43" s="41"/>
      <c r="B43" s="41"/>
      <c r="C43" s="42" t="s">
        <v>42</v>
      </c>
      <c r="D43" s="42"/>
      <c r="E43" s="42"/>
      <c r="F43" s="43">
        <f>SUM(F42:F42)</f>
        <v>150</v>
      </c>
      <c r="G43" s="44">
        <f>SUM(G42:G42)</f>
        <v>0.0052</v>
      </c>
      <c r="H43" s="45"/>
      <c r="I43" s="46"/>
    </row>
    <row r="44" spans="6:8" ht="12.75" customHeight="1">
      <c r="F44" s="37"/>
      <c r="G44" s="38"/>
      <c r="H44" s="39"/>
    </row>
    <row r="45" spans="3:8" ht="12.75" customHeight="1">
      <c r="C45" s="40" t="s">
        <v>81</v>
      </c>
      <c r="F45" s="37">
        <v>101.979586</v>
      </c>
      <c r="G45" s="38">
        <v>0.0034999999999999996</v>
      </c>
      <c r="H45" s="39"/>
    </row>
    <row r="46" spans="1:9" ht="12.75" customHeight="1">
      <c r="A46" s="41"/>
      <c r="B46" s="41"/>
      <c r="C46" s="42" t="s">
        <v>42</v>
      </c>
      <c r="D46" s="42"/>
      <c r="E46" s="42"/>
      <c r="F46" s="43">
        <f>SUM(F45:F45)</f>
        <v>101.979586</v>
      </c>
      <c r="G46" s="44">
        <f>SUM(G45:G45)</f>
        <v>0.0034999999999999996</v>
      </c>
      <c r="H46" s="45"/>
      <c r="I46" s="46"/>
    </row>
    <row r="47" spans="6:8" ht="12.75" customHeight="1">
      <c r="F47" s="37"/>
      <c r="G47" s="38"/>
      <c r="H47" s="39"/>
    </row>
    <row r="48" spans="3:8" ht="12.75" customHeight="1">
      <c r="C48" s="40" t="s">
        <v>82</v>
      </c>
      <c r="F48" s="37"/>
      <c r="G48" s="38"/>
      <c r="H48" s="39"/>
    </row>
    <row r="49" spans="3:8" ht="12.75" customHeight="1">
      <c r="C49" s="40" t="s">
        <v>83</v>
      </c>
      <c r="F49" s="37">
        <v>-2584.104154</v>
      </c>
      <c r="G49" s="38">
        <v>-0.09</v>
      </c>
      <c r="H49" s="39"/>
    </row>
    <row r="50" spans="1:9" ht="12.75" customHeight="1">
      <c r="A50" s="41"/>
      <c r="B50" s="41"/>
      <c r="C50" s="42" t="s">
        <v>42</v>
      </c>
      <c r="D50" s="42"/>
      <c r="E50" s="42"/>
      <c r="F50" s="43">
        <f>SUM(F49:F49)</f>
        <v>-2584.104154</v>
      </c>
      <c r="G50" s="44">
        <f>SUM(G49:G49)</f>
        <v>-0.09</v>
      </c>
      <c r="H50" s="45"/>
      <c r="I50" s="46"/>
    </row>
    <row r="51" spans="1:9" ht="12.75" customHeight="1">
      <c r="A51" s="47"/>
      <c r="B51" s="47"/>
      <c r="C51" s="48" t="s">
        <v>84</v>
      </c>
      <c r="D51" s="48"/>
      <c r="E51" s="48"/>
      <c r="F51" s="49">
        <f>SUM(F16,F26,F30,F39,F43,F46,F50)</f>
        <v>28742.995431999996</v>
      </c>
      <c r="G51" s="50">
        <f>SUM(G16,G26,G30,G39,G43,G46,G50)</f>
        <v>1.0000000000000002</v>
      </c>
      <c r="H51" s="51"/>
      <c r="I51" s="52"/>
    </row>
    <row r="52" ht="12.75" customHeight="1"/>
    <row r="53" ht="12.75" customHeight="1">
      <c r="C53" s="40" t="s">
        <v>85</v>
      </c>
    </row>
    <row r="54" ht="12.75" customHeight="1">
      <c r="C54" s="40" t="s">
        <v>86</v>
      </c>
    </row>
    <row r="55" ht="12.75" customHeight="1">
      <c r="C55" s="40"/>
    </row>
    <row r="56" ht="12.75" customHeight="1"/>
    <row r="57" spans="3:7" ht="12.75" customHeight="1">
      <c r="C57" s="1" t="s">
        <v>310</v>
      </c>
      <c r="D57" s="1"/>
      <c r="E57" s="1"/>
      <c r="F57" s="2"/>
      <c r="G57" s="1"/>
    </row>
    <row r="58" spans="3:7" ht="12.75" customHeight="1">
      <c r="C58" s="1" t="s">
        <v>311</v>
      </c>
      <c r="D58" s="3" t="s">
        <v>312</v>
      </c>
      <c r="E58" s="1"/>
      <c r="F58" s="2"/>
      <c r="G58" s="1"/>
    </row>
    <row r="59" spans="3:7" ht="12.75" customHeight="1">
      <c r="C59" s="1" t="s">
        <v>330</v>
      </c>
      <c r="D59" s="1"/>
      <c r="E59" s="1"/>
      <c r="F59" s="2"/>
      <c r="G59" s="1"/>
    </row>
    <row r="60" spans="3:7" ht="12.75" customHeight="1">
      <c r="C60" s="11" t="s">
        <v>313</v>
      </c>
      <c r="D60" s="4">
        <v>1197.795632</v>
      </c>
      <c r="E60" s="1"/>
      <c r="F60" s="2"/>
      <c r="G60" s="1"/>
    </row>
    <row r="61" spans="3:7" ht="12.75" customHeight="1">
      <c r="C61" s="11" t="s">
        <v>314</v>
      </c>
      <c r="D61" s="4">
        <v>1000.85</v>
      </c>
      <c r="E61" s="1"/>
      <c r="F61" s="2"/>
      <c r="G61" s="1"/>
    </row>
    <row r="62" spans="3:7" ht="12.75" customHeight="1">
      <c r="C62" s="11" t="s">
        <v>315</v>
      </c>
      <c r="D62" s="4">
        <v>1002.16947</v>
      </c>
      <c r="E62" s="1"/>
      <c r="F62" s="2"/>
      <c r="G62" s="1"/>
    </row>
    <row r="63" spans="3:7" ht="12.75" customHeight="1">
      <c r="C63" s="11" t="s">
        <v>316</v>
      </c>
      <c r="D63" s="4">
        <v>1001.903972</v>
      </c>
      <c r="E63" s="1"/>
      <c r="F63" s="2"/>
      <c r="G63" s="1"/>
    </row>
    <row r="64" spans="3:7" ht="12.75" customHeight="1">
      <c r="C64" s="11" t="s">
        <v>317</v>
      </c>
      <c r="D64" s="4">
        <v>1001.830085</v>
      </c>
      <c r="E64" s="1"/>
      <c r="F64" s="2"/>
      <c r="G64" s="1"/>
    </row>
    <row r="65" spans="3:7" ht="12.75" customHeight="1">
      <c r="C65" s="11" t="s">
        <v>332</v>
      </c>
      <c r="D65" s="5"/>
      <c r="E65" s="1"/>
      <c r="F65" s="2"/>
      <c r="G65" s="1"/>
    </row>
    <row r="66" spans="3:7" ht="12.75" customHeight="1">
      <c r="C66" s="11" t="s">
        <v>313</v>
      </c>
      <c r="D66" s="4">
        <v>1206.109126</v>
      </c>
      <c r="E66" s="1"/>
      <c r="F66" s="2"/>
      <c r="G66" s="1"/>
    </row>
    <row r="67" spans="3:7" ht="12.75" customHeight="1">
      <c r="C67" s="11" t="s">
        <v>314</v>
      </c>
      <c r="D67" s="4">
        <v>1001</v>
      </c>
      <c r="E67" s="1"/>
      <c r="F67" s="2"/>
      <c r="G67" s="1"/>
    </row>
    <row r="68" spans="3:7" ht="12.75" customHeight="1">
      <c r="C68" s="11" t="s">
        <v>315</v>
      </c>
      <c r="D68" s="4">
        <v>1000.413846</v>
      </c>
      <c r="E68" s="1"/>
      <c r="F68" s="2"/>
      <c r="G68" s="1"/>
    </row>
    <row r="69" spans="3:7" ht="12.75" customHeight="1">
      <c r="C69" s="11" t="s">
        <v>316</v>
      </c>
      <c r="D69" s="4">
        <v>1000.984914</v>
      </c>
      <c r="E69" s="1"/>
      <c r="F69" s="2"/>
      <c r="G69" s="1"/>
    </row>
    <row r="70" spans="3:7" ht="12.75" customHeight="1">
      <c r="C70" s="11" t="s">
        <v>317</v>
      </c>
      <c r="D70" s="4">
        <v>1000.723487</v>
      </c>
      <c r="E70" s="1"/>
      <c r="F70" s="2"/>
      <c r="G70" s="1"/>
    </row>
    <row r="71" spans="3:7" ht="12.75" customHeight="1">
      <c r="C71" s="1" t="s">
        <v>383</v>
      </c>
      <c r="D71" s="21" t="s">
        <v>312</v>
      </c>
      <c r="E71" s="1"/>
      <c r="F71" s="2"/>
      <c r="G71" s="1"/>
    </row>
    <row r="72" spans="3:7" ht="12.75" customHeight="1">
      <c r="C72" s="1" t="s">
        <v>384</v>
      </c>
      <c r="D72" s="21" t="s">
        <v>312</v>
      </c>
      <c r="E72" s="1"/>
      <c r="F72" s="2"/>
      <c r="G72" s="1"/>
    </row>
    <row r="73" spans="3:7" ht="12.75" customHeight="1">
      <c r="C73" s="1" t="s">
        <v>385</v>
      </c>
      <c r="D73" s="6">
        <v>150</v>
      </c>
      <c r="E73" s="1"/>
      <c r="F73" s="2"/>
      <c r="G73" s="1"/>
    </row>
    <row r="74" spans="3:7" ht="12.75" customHeight="1">
      <c r="C74" s="1" t="s">
        <v>318</v>
      </c>
      <c r="D74" s="3" t="s">
        <v>333</v>
      </c>
      <c r="E74" s="1"/>
      <c r="F74" s="2"/>
      <c r="G74" s="1"/>
    </row>
    <row r="75" spans="3:7" ht="12.75" customHeight="1">
      <c r="C75" s="1" t="s">
        <v>380</v>
      </c>
      <c r="D75" s="7"/>
      <c r="E75" s="1"/>
      <c r="F75" s="2"/>
      <c r="G75" s="1"/>
    </row>
    <row r="76" spans="3:7" ht="12.75" customHeight="1">
      <c r="C76" s="12" t="s">
        <v>319</v>
      </c>
      <c r="D76" s="13" t="s">
        <v>320</v>
      </c>
      <c r="E76" s="13" t="s">
        <v>321</v>
      </c>
      <c r="F76" s="8"/>
      <c r="G76" s="14"/>
    </row>
    <row r="77" spans="3:7" ht="12.75" customHeight="1">
      <c r="C77" s="11" t="s">
        <v>322</v>
      </c>
      <c r="D77" s="10">
        <v>6.621104000000001</v>
      </c>
      <c r="E77" s="10">
        <v>5.674955</v>
      </c>
      <c r="F77" s="9"/>
      <c r="G77" s="14"/>
    </row>
    <row r="78" spans="3:7" ht="12.75" customHeight="1">
      <c r="C78" s="11" t="s">
        <v>323</v>
      </c>
      <c r="D78" s="15">
        <f>1.467847+1.405086+1.551358+1.352618+1.857245</f>
        <v>7.634154</v>
      </c>
      <c r="E78" s="15">
        <v>6.54324</v>
      </c>
      <c r="F78" s="9"/>
      <c r="G78" s="14"/>
    </row>
    <row r="79" spans="3:7" ht="12.75" customHeight="1">
      <c r="C79" s="11" t="s">
        <v>324</v>
      </c>
      <c r="D79" s="15">
        <f>3.528062+3.377276</f>
        <v>6.905338</v>
      </c>
      <c r="E79" s="15">
        <v>5.918572</v>
      </c>
      <c r="F79" s="9"/>
      <c r="G79" s="14"/>
    </row>
    <row r="80" spans="3:7" ht="12.75" customHeight="1">
      <c r="C80" s="16" t="s">
        <v>325</v>
      </c>
      <c r="D80" s="15">
        <v>7.083294</v>
      </c>
      <c r="E80" s="15">
        <v>6.071099</v>
      </c>
      <c r="F80" s="9"/>
      <c r="G80" s="14"/>
    </row>
    <row r="81" spans="3:7" ht="12.75" customHeight="1">
      <c r="C81" s="17" t="s">
        <v>326</v>
      </c>
      <c r="D81" s="15"/>
      <c r="E81" s="15"/>
      <c r="F81" s="8"/>
      <c r="G81" s="14"/>
    </row>
    <row r="82" spans="3:7" ht="12.75">
      <c r="C82" s="18" t="s">
        <v>327</v>
      </c>
      <c r="D82" s="19"/>
      <c r="E82" s="19"/>
      <c r="F82" s="8"/>
      <c r="G82" s="14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J101"/>
  <sheetViews>
    <sheetView showGridLines="0" zoomScalePageLayoutView="0" workbookViewId="0" topLeftCell="B43">
      <selection activeCell="C97" sqref="C97"/>
    </sheetView>
  </sheetViews>
  <sheetFormatPr defaultColWidth="9.140625" defaultRowHeight="12.75"/>
  <cols>
    <col min="1" max="1" width="7.57421875" style="1" customWidth="1"/>
    <col min="2" max="2" width="13.28125" style="1" customWidth="1"/>
    <col min="3" max="3" width="80.8515625" style="1" customWidth="1"/>
    <col min="4" max="5" width="22.421875" style="1" customWidth="1"/>
    <col min="6" max="6" width="23.57421875" style="1" customWidth="1"/>
    <col min="7" max="7" width="15.140625" style="1" customWidth="1"/>
    <col min="8" max="8" width="13.00390625" style="1" customWidth="1"/>
    <col min="9" max="9" width="14.57421875" style="7" customWidth="1"/>
    <col min="10" max="10" width="14.7109375" style="7" customWidth="1"/>
    <col min="11" max="16384" width="9.140625" style="1" customWidth="1"/>
  </cols>
  <sheetData>
    <row r="1" spans="1:7" ht="12.75">
      <c r="A1" s="53"/>
      <c r="B1" s="53"/>
      <c r="C1" s="101" t="s">
        <v>128</v>
      </c>
      <c r="D1" s="101"/>
      <c r="E1" s="101"/>
      <c r="F1" s="101"/>
      <c r="G1" s="101"/>
    </row>
    <row r="2" spans="1:7" ht="12.75">
      <c r="A2" s="54" t="s">
        <v>1</v>
      </c>
      <c r="B2" s="54"/>
      <c r="C2" s="55" t="s">
        <v>2</v>
      </c>
      <c r="D2" s="56"/>
      <c r="E2" s="56"/>
      <c r="F2" s="57"/>
      <c r="G2" s="58"/>
    </row>
    <row r="3" spans="1:7" ht="15.75" customHeight="1">
      <c r="A3" s="59"/>
      <c r="B3" s="59"/>
      <c r="C3" s="60"/>
      <c r="D3" s="54"/>
      <c r="E3" s="54"/>
      <c r="F3" s="57"/>
      <c r="G3" s="58"/>
    </row>
    <row r="4" spans="1:10" ht="25.5">
      <c r="A4" s="61" t="s">
        <v>3</v>
      </c>
      <c r="B4" s="61" t="s">
        <v>4</v>
      </c>
      <c r="C4" s="62" t="s">
        <v>5</v>
      </c>
      <c r="D4" s="62" t="s">
        <v>6</v>
      </c>
      <c r="E4" s="62" t="s">
        <v>7</v>
      </c>
      <c r="F4" s="63" t="s">
        <v>8</v>
      </c>
      <c r="G4" s="64" t="s">
        <v>9</v>
      </c>
      <c r="H4" s="65" t="s">
        <v>10</v>
      </c>
      <c r="I4" s="36"/>
      <c r="J4" s="36"/>
    </row>
    <row r="5" spans="6:8" ht="12.75" customHeight="1">
      <c r="F5" s="66"/>
      <c r="G5" s="67"/>
      <c r="H5" s="68"/>
    </row>
    <row r="6" spans="6:8" ht="12.75" customHeight="1">
      <c r="F6" s="66"/>
      <c r="G6" s="67"/>
      <c r="H6" s="68"/>
    </row>
    <row r="7" spans="3:8" ht="12.75" customHeight="1">
      <c r="C7" s="12" t="s">
        <v>129</v>
      </c>
      <c r="F7" s="66"/>
      <c r="G7" s="67"/>
      <c r="H7" s="68"/>
    </row>
    <row r="8" spans="3:8" ht="12.75" customHeight="1">
      <c r="C8" s="12" t="s">
        <v>117</v>
      </c>
      <c r="F8" s="66"/>
      <c r="G8" s="67"/>
      <c r="H8" s="68"/>
    </row>
    <row r="9" spans="1:8" ht="12.75" customHeight="1">
      <c r="A9" s="1">
        <v>1</v>
      </c>
      <c r="B9" s="1" t="s">
        <v>130</v>
      </c>
      <c r="C9" s="1" t="s">
        <v>131</v>
      </c>
      <c r="D9" s="1" t="s">
        <v>132</v>
      </c>
      <c r="E9" s="1">
        <v>25130</v>
      </c>
      <c r="F9" s="66">
        <v>202.42215</v>
      </c>
      <c r="G9" s="67">
        <v>0.0649</v>
      </c>
      <c r="H9" s="68"/>
    </row>
    <row r="10" spans="1:8" ht="12.75" customHeight="1">
      <c r="A10" s="1">
        <v>2</v>
      </c>
      <c r="B10" s="1" t="s">
        <v>133</v>
      </c>
      <c r="C10" s="1" t="s">
        <v>134</v>
      </c>
      <c r="D10" s="1" t="s">
        <v>135</v>
      </c>
      <c r="E10" s="1">
        <v>24230</v>
      </c>
      <c r="F10" s="66">
        <v>184.717405</v>
      </c>
      <c r="G10" s="67">
        <v>0.0592</v>
      </c>
      <c r="H10" s="68"/>
    </row>
    <row r="11" spans="1:8" ht="12.75" customHeight="1">
      <c r="A11" s="1">
        <v>3</v>
      </c>
      <c r="B11" s="1" t="s">
        <v>136</v>
      </c>
      <c r="C11" s="1" t="s">
        <v>137</v>
      </c>
      <c r="D11" s="1" t="s">
        <v>138</v>
      </c>
      <c r="E11" s="1">
        <v>28790</v>
      </c>
      <c r="F11" s="66">
        <v>182.58618</v>
      </c>
      <c r="G11" s="67">
        <v>0.058499999999999996</v>
      </c>
      <c r="H11" s="68"/>
    </row>
    <row r="12" spans="1:8" ht="12.75" customHeight="1">
      <c r="A12" s="1">
        <v>4</v>
      </c>
      <c r="B12" s="1" t="s">
        <v>139</v>
      </c>
      <c r="C12" s="1" t="s">
        <v>140</v>
      </c>
      <c r="D12" s="1" t="s">
        <v>141</v>
      </c>
      <c r="E12" s="1">
        <v>64540</v>
      </c>
      <c r="F12" s="66">
        <v>182.35777</v>
      </c>
      <c r="G12" s="67">
        <v>0.0584</v>
      </c>
      <c r="H12" s="68"/>
    </row>
    <row r="13" spans="1:8" ht="12.75" customHeight="1">
      <c r="A13" s="1">
        <v>5</v>
      </c>
      <c r="B13" s="1" t="s">
        <v>142</v>
      </c>
      <c r="C13" s="1" t="s">
        <v>143</v>
      </c>
      <c r="D13" s="1" t="s">
        <v>144</v>
      </c>
      <c r="E13" s="1">
        <v>11000</v>
      </c>
      <c r="F13" s="66">
        <v>178.9535</v>
      </c>
      <c r="G13" s="67">
        <v>0.057300000000000004</v>
      </c>
      <c r="H13" s="68"/>
    </row>
    <row r="14" spans="1:8" ht="12.75" customHeight="1">
      <c r="A14" s="1">
        <v>6</v>
      </c>
      <c r="B14" s="1" t="s">
        <v>146</v>
      </c>
      <c r="C14" s="1" t="s">
        <v>147</v>
      </c>
      <c r="D14" s="1" t="s">
        <v>138</v>
      </c>
      <c r="E14" s="1">
        <v>16200</v>
      </c>
      <c r="F14" s="66">
        <v>170.1324</v>
      </c>
      <c r="G14" s="67">
        <v>0.0545</v>
      </c>
      <c r="H14" s="68"/>
    </row>
    <row r="15" spans="1:8" ht="12.75" customHeight="1">
      <c r="A15" s="1">
        <v>7</v>
      </c>
      <c r="B15" s="1" t="s">
        <v>148</v>
      </c>
      <c r="C15" s="1" t="s">
        <v>149</v>
      </c>
      <c r="D15" s="1" t="s">
        <v>150</v>
      </c>
      <c r="E15" s="1">
        <v>9220</v>
      </c>
      <c r="F15" s="66">
        <v>121.2891</v>
      </c>
      <c r="G15" s="67">
        <v>0.038900000000000004</v>
      </c>
      <c r="H15" s="68"/>
    </row>
    <row r="16" spans="1:8" ht="12.75" customHeight="1">
      <c r="A16" s="1">
        <v>8</v>
      </c>
      <c r="B16" s="1" t="s">
        <v>151</v>
      </c>
      <c r="C16" s="1" t="s">
        <v>152</v>
      </c>
      <c r="D16" s="1" t="s">
        <v>141</v>
      </c>
      <c r="E16" s="1">
        <v>21030</v>
      </c>
      <c r="F16" s="66">
        <v>114.94998</v>
      </c>
      <c r="G16" s="67">
        <v>0.0368</v>
      </c>
      <c r="H16" s="68"/>
    </row>
    <row r="17" spans="1:8" ht="12.75" customHeight="1">
      <c r="A17" s="1">
        <v>9</v>
      </c>
      <c r="B17" s="1" t="s">
        <v>153</v>
      </c>
      <c r="C17" s="1" t="s">
        <v>154</v>
      </c>
      <c r="D17" s="1" t="s">
        <v>155</v>
      </c>
      <c r="E17" s="1">
        <v>41350</v>
      </c>
      <c r="F17" s="66">
        <v>105.339125</v>
      </c>
      <c r="G17" s="67">
        <v>0.0338</v>
      </c>
      <c r="H17" s="68"/>
    </row>
    <row r="18" spans="1:8" ht="12.75" customHeight="1">
      <c r="A18" s="1">
        <v>10</v>
      </c>
      <c r="B18" s="1" t="s">
        <v>156</v>
      </c>
      <c r="C18" s="1" t="s">
        <v>157</v>
      </c>
      <c r="D18" s="1" t="s">
        <v>145</v>
      </c>
      <c r="E18" s="1">
        <v>14130</v>
      </c>
      <c r="F18" s="66">
        <v>98.083395</v>
      </c>
      <c r="G18" s="67">
        <v>0.031400000000000004</v>
      </c>
      <c r="H18" s="68"/>
    </row>
    <row r="19" spans="1:8" ht="12.75" customHeight="1">
      <c r="A19" s="1">
        <v>11</v>
      </c>
      <c r="B19" s="1" t="s">
        <v>158</v>
      </c>
      <c r="C19" s="1" t="s">
        <v>38</v>
      </c>
      <c r="D19" s="1" t="s">
        <v>138</v>
      </c>
      <c r="E19" s="1">
        <v>18970</v>
      </c>
      <c r="F19" s="66">
        <v>78.08052</v>
      </c>
      <c r="G19" s="67">
        <v>0.025</v>
      </c>
      <c r="H19" s="68"/>
    </row>
    <row r="20" spans="1:8" ht="12.75" customHeight="1">
      <c r="A20" s="1">
        <v>12</v>
      </c>
      <c r="B20" s="1" t="s">
        <v>160</v>
      </c>
      <c r="C20" s="1" t="s">
        <v>161</v>
      </c>
      <c r="D20" s="1" t="s">
        <v>145</v>
      </c>
      <c r="E20" s="1">
        <v>20550</v>
      </c>
      <c r="F20" s="66">
        <v>74.65815</v>
      </c>
      <c r="G20" s="67">
        <v>0.0239</v>
      </c>
      <c r="H20" s="68"/>
    </row>
    <row r="21" spans="1:8" ht="12.75" customHeight="1">
      <c r="A21" s="1">
        <v>13</v>
      </c>
      <c r="B21" s="1" t="s">
        <v>163</v>
      </c>
      <c r="C21" s="1" t="s">
        <v>78</v>
      </c>
      <c r="D21" s="1" t="s">
        <v>138</v>
      </c>
      <c r="E21" s="1">
        <v>11550</v>
      </c>
      <c r="F21" s="66">
        <v>69.733125</v>
      </c>
      <c r="G21" s="67">
        <v>0.0223</v>
      </c>
      <c r="H21" s="68"/>
    </row>
    <row r="22" spans="1:8" ht="12.75" customHeight="1">
      <c r="A22" s="1">
        <v>14</v>
      </c>
      <c r="B22" s="1" t="s">
        <v>165</v>
      </c>
      <c r="C22" s="1" t="s">
        <v>166</v>
      </c>
      <c r="D22" s="1" t="s">
        <v>138</v>
      </c>
      <c r="E22" s="1">
        <v>51160</v>
      </c>
      <c r="F22" s="66">
        <v>69.37296</v>
      </c>
      <c r="G22" s="67">
        <v>0.0222</v>
      </c>
      <c r="H22" s="68"/>
    </row>
    <row r="23" spans="1:8" ht="12.75" customHeight="1">
      <c r="A23" s="1">
        <v>15</v>
      </c>
      <c r="B23" s="1" t="s">
        <v>168</v>
      </c>
      <c r="C23" s="1" t="s">
        <v>169</v>
      </c>
      <c r="D23" s="1" t="s">
        <v>150</v>
      </c>
      <c r="E23" s="1">
        <v>2890</v>
      </c>
      <c r="F23" s="66">
        <v>68.2907</v>
      </c>
      <c r="G23" s="67">
        <v>0.0219</v>
      </c>
      <c r="H23" s="68"/>
    </row>
    <row r="24" spans="1:8" ht="12.75" customHeight="1">
      <c r="A24" s="1">
        <v>16</v>
      </c>
      <c r="B24" s="1" t="s">
        <v>171</v>
      </c>
      <c r="C24" s="1" t="s">
        <v>76</v>
      </c>
      <c r="D24" s="1" t="s">
        <v>138</v>
      </c>
      <c r="E24" s="1">
        <v>5510</v>
      </c>
      <c r="F24" s="66">
        <v>65.16126</v>
      </c>
      <c r="G24" s="67">
        <v>0.0209</v>
      </c>
      <c r="H24" s="68"/>
    </row>
    <row r="25" spans="1:8" ht="12.75" customHeight="1">
      <c r="A25" s="1">
        <v>17</v>
      </c>
      <c r="B25" s="1" t="s">
        <v>173</v>
      </c>
      <c r="C25" s="1" t="s">
        <v>174</v>
      </c>
      <c r="D25" s="1" t="s">
        <v>141</v>
      </c>
      <c r="E25" s="1">
        <v>11210</v>
      </c>
      <c r="F25" s="66">
        <v>64.238905</v>
      </c>
      <c r="G25" s="67">
        <v>0.0206</v>
      </c>
      <c r="H25" s="68"/>
    </row>
    <row r="26" spans="1:8" ht="12.75" customHeight="1">
      <c r="A26" s="1">
        <v>18</v>
      </c>
      <c r="B26" s="1" t="s">
        <v>176</v>
      </c>
      <c r="C26" s="1" t="s">
        <v>177</v>
      </c>
      <c r="D26" s="1" t="s">
        <v>162</v>
      </c>
      <c r="E26" s="1">
        <v>24640</v>
      </c>
      <c r="F26" s="66">
        <v>63.89152</v>
      </c>
      <c r="G26" s="67">
        <v>0.020499999999999997</v>
      </c>
      <c r="H26" s="68"/>
    </row>
    <row r="27" spans="1:8" ht="12.75" customHeight="1">
      <c r="A27" s="1">
        <v>19</v>
      </c>
      <c r="B27" s="1" t="s">
        <v>179</v>
      </c>
      <c r="C27" s="1" t="s">
        <v>180</v>
      </c>
      <c r="D27" s="1" t="s">
        <v>164</v>
      </c>
      <c r="E27" s="1">
        <v>23340</v>
      </c>
      <c r="F27" s="66">
        <v>62.93631</v>
      </c>
      <c r="G27" s="67">
        <v>0.0202</v>
      </c>
      <c r="H27" s="68"/>
    </row>
    <row r="28" spans="1:8" ht="12.75" customHeight="1">
      <c r="A28" s="1">
        <v>20</v>
      </c>
      <c r="B28" s="1" t="s">
        <v>181</v>
      </c>
      <c r="C28" s="1" t="s">
        <v>182</v>
      </c>
      <c r="D28" s="1" t="s">
        <v>155</v>
      </c>
      <c r="E28" s="1">
        <v>6910</v>
      </c>
      <c r="F28" s="66">
        <v>61.115495</v>
      </c>
      <c r="G28" s="67">
        <v>0.0196</v>
      </c>
      <c r="H28" s="68"/>
    </row>
    <row r="29" spans="1:8" ht="12.75" customHeight="1">
      <c r="A29" s="1">
        <v>21</v>
      </c>
      <c r="B29" s="1" t="s">
        <v>183</v>
      </c>
      <c r="C29" s="1" t="s">
        <v>119</v>
      </c>
      <c r="D29" s="1" t="s">
        <v>135</v>
      </c>
      <c r="E29" s="1">
        <v>25000</v>
      </c>
      <c r="F29" s="66">
        <v>60.7625</v>
      </c>
      <c r="G29" s="67">
        <v>0.0195</v>
      </c>
      <c r="H29" s="68"/>
    </row>
    <row r="30" spans="1:8" ht="12.75" customHeight="1">
      <c r="A30" s="1">
        <v>22</v>
      </c>
      <c r="B30" s="1" t="s">
        <v>184</v>
      </c>
      <c r="C30" s="1" t="s">
        <v>185</v>
      </c>
      <c r="D30" s="1" t="s">
        <v>138</v>
      </c>
      <c r="E30" s="1">
        <v>2590</v>
      </c>
      <c r="F30" s="66">
        <v>54.655475</v>
      </c>
      <c r="G30" s="67">
        <v>0.0175</v>
      </c>
      <c r="H30" s="68"/>
    </row>
    <row r="31" spans="1:8" ht="12.75" customHeight="1">
      <c r="A31" s="1">
        <v>23</v>
      </c>
      <c r="B31" s="1" t="s">
        <v>186</v>
      </c>
      <c r="C31" s="1" t="s">
        <v>187</v>
      </c>
      <c r="D31" s="1" t="s">
        <v>145</v>
      </c>
      <c r="E31" s="1">
        <v>3010</v>
      </c>
      <c r="F31" s="66">
        <v>52.87065</v>
      </c>
      <c r="G31" s="67">
        <v>0.0169</v>
      </c>
      <c r="H31" s="68"/>
    </row>
    <row r="32" spans="1:8" ht="12.75" customHeight="1">
      <c r="A32" s="1">
        <v>24</v>
      </c>
      <c r="B32" s="1" t="s">
        <v>188</v>
      </c>
      <c r="C32" s="1" t="s">
        <v>189</v>
      </c>
      <c r="D32" s="1" t="s">
        <v>145</v>
      </c>
      <c r="E32" s="1">
        <v>4150</v>
      </c>
      <c r="F32" s="66">
        <v>49.764725</v>
      </c>
      <c r="G32" s="67">
        <v>0.0159</v>
      </c>
      <c r="H32" s="68"/>
    </row>
    <row r="33" spans="1:8" ht="12.75" customHeight="1">
      <c r="A33" s="1">
        <v>25</v>
      </c>
      <c r="B33" s="1" t="s">
        <v>190</v>
      </c>
      <c r="C33" s="1" t="s">
        <v>191</v>
      </c>
      <c r="D33" s="1" t="s">
        <v>167</v>
      </c>
      <c r="E33" s="1">
        <v>5280</v>
      </c>
      <c r="F33" s="66">
        <v>47.98728</v>
      </c>
      <c r="G33" s="67">
        <v>0.0154</v>
      </c>
      <c r="H33" s="68"/>
    </row>
    <row r="34" spans="1:8" ht="12.75" customHeight="1">
      <c r="A34" s="1">
        <v>26</v>
      </c>
      <c r="B34" s="1" t="s">
        <v>192</v>
      </c>
      <c r="C34" s="1" t="s">
        <v>193</v>
      </c>
      <c r="D34" s="1" t="s">
        <v>159</v>
      </c>
      <c r="E34" s="1">
        <v>28660</v>
      </c>
      <c r="F34" s="66">
        <v>47.38931</v>
      </c>
      <c r="G34" s="67">
        <v>0.0152</v>
      </c>
      <c r="H34" s="68"/>
    </row>
    <row r="35" spans="1:8" ht="12.75" customHeight="1">
      <c r="A35" s="1">
        <v>27</v>
      </c>
      <c r="B35" s="1" t="s">
        <v>194</v>
      </c>
      <c r="C35" s="1" t="s">
        <v>195</v>
      </c>
      <c r="D35" s="1" t="s">
        <v>170</v>
      </c>
      <c r="E35" s="1">
        <v>52920</v>
      </c>
      <c r="F35" s="66">
        <v>46.22562</v>
      </c>
      <c r="G35" s="67">
        <v>0.0148</v>
      </c>
      <c r="H35" s="68"/>
    </row>
    <row r="36" spans="1:8" ht="12.75" customHeight="1">
      <c r="A36" s="1">
        <v>28</v>
      </c>
      <c r="B36" s="1" t="s">
        <v>196</v>
      </c>
      <c r="C36" s="1" t="s">
        <v>197</v>
      </c>
      <c r="D36" s="1" t="s">
        <v>145</v>
      </c>
      <c r="E36" s="1">
        <v>9770</v>
      </c>
      <c r="F36" s="66">
        <v>44.85407</v>
      </c>
      <c r="G36" s="67">
        <v>0.0144</v>
      </c>
      <c r="H36" s="68"/>
    </row>
    <row r="37" spans="1:8" ht="12.75" customHeight="1">
      <c r="A37" s="1">
        <v>29</v>
      </c>
      <c r="B37" s="1" t="s">
        <v>198</v>
      </c>
      <c r="C37" s="1" t="s">
        <v>199</v>
      </c>
      <c r="D37" s="1" t="s">
        <v>172</v>
      </c>
      <c r="E37" s="1">
        <v>20730</v>
      </c>
      <c r="F37" s="66">
        <v>44.642055</v>
      </c>
      <c r="G37" s="67">
        <v>0.0143</v>
      </c>
      <c r="H37" s="68"/>
    </row>
    <row r="38" spans="1:8" ht="12.75" customHeight="1">
      <c r="A38" s="1">
        <v>30</v>
      </c>
      <c r="B38" s="1" t="s">
        <v>200</v>
      </c>
      <c r="C38" s="1" t="s">
        <v>201</v>
      </c>
      <c r="D38" s="1" t="s">
        <v>175</v>
      </c>
      <c r="E38" s="1">
        <v>11210</v>
      </c>
      <c r="F38" s="66">
        <v>43.96562</v>
      </c>
      <c r="G38" s="67">
        <v>0.0141</v>
      </c>
      <c r="H38" s="68"/>
    </row>
    <row r="39" spans="1:8" ht="12.75" customHeight="1">
      <c r="A39" s="1">
        <v>31</v>
      </c>
      <c r="B39" s="1" t="s">
        <v>202</v>
      </c>
      <c r="C39" s="1" t="s">
        <v>203</v>
      </c>
      <c r="D39" s="1" t="s">
        <v>132</v>
      </c>
      <c r="E39" s="1">
        <v>14500</v>
      </c>
      <c r="F39" s="66">
        <v>43.3115</v>
      </c>
      <c r="G39" s="67">
        <v>0.0139</v>
      </c>
      <c r="H39" s="68"/>
    </row>
    <row r="40" spans="1:8" ht="12.75" customHeight="1">
      <c r="A40" s="1">
        <v>32</v>
      </c>
      <c r="B40" s="1" t="s">
        <v>204</v>
      </c>
      <c r="C40" s="1" t="s">
        <v>205</v>
      </c>
      <c r="D40" s="1" t="s">
        <v>150</v>
      </c>
      <c r="E40" s="1">
        <v>27000</v>
      </c>
      <c r="F40" s="66">
        <v>39.8115</v>
      </c>
      <c r="G40" s="67">
        <v>0.0128</v>
      </c>
      <c r="H40" s="68"/>
    </row>
    <row r="41" spans="1:8" ht="12.75" customHeight="1">
      <c r="A41" s="1">
        <v>33</v>
      </c>
      <c r="B41" s="1" t="s">
        <v>206</v>
      </c>
      <c r="C41" s="1" t="s">
        <v>207</v>
      </c>
      <c r="D41" s="1" t="s">
        <v>150</v>
      </c>
      <c r="E41" s="1">
        <v>3600</v>
      </c>
      <c r="F41" s="66">
        <v>35.8308</v>
      </c>
      <c r="G41" s="67">
        <v>0.0115</v>
      </c>
      <c r="H41" s="68"/>
    </row>
    <row r="42" spans="1:8" ht="12.75" customHeight="1">
      <c r="A42" s="1">
        <v>34</v>
      </c>
      <c r="B42" s="1" t="s">
        <v>208</v>
      </c>
      <c r="C42" s="1" t="s">
        <v>209</v>
      </c>
      <c r="D42" s="1" t="s">
        <v>145</v>
      </c>
      <c r="E42" s="1">
        <v>6300</v>
      </c>
      <c r="F42" s="66">
        <v>35.68635</v>
      </c>
      <c r="G42" s="67">
        <v>0.011399999999999999</v>
      </c>
      <c r="H42" s="68"/>
    </row>
    <row r="43" spans="1:8" ht="12.75" customHeight="1">
      <c r="A43" s="1">
        <v>35</v>
      </c>
      <c r="B43" s="1" t="s">
        <v>210</v>
      </c>
      <c r="C43" s="1" t="s">
        <v>211</v>
      </c>
      <c r="D43" s="1" t="s">
        <v>138</v>
      </c>
      <c r="E43" s="1">
        <v>4580</v>
      </c>
      <c r="F43" s="66">
        <v>33.23477</v>
      </c>
      <c r="G43" s="67">
        <v>0.0106</v>
      </c>
      <c r="H43" s="68"/>
    </row>
    <row r="44" spans="1:8" ht="12.75" customHeight="1">
      <c r="A44" s="1">
        <v>36</v>
      </c>
      <c r="B44" s="1" t="s">
        <v>212</v>
      </c>
      <c r="C44" s="1" t="s">
        <v>213</v>
      </c>
      <c r="D44" s="1" t="s">
        <v>135</v>
      </c>
      <c r="E44" s="1">
        <v>14310</v>
      </c>
      <c r="F44" s="66">
        <v>30.816585</v>
      </c>
      <c r="G44" s="67">
        <v>0.009899999999999999</v>
      </c>
      <c r="H44" s="68"/>
    </row>
    <row r="45" spans="1:8" ht="12.75" customHeight="1">
      <c r="A45" s="1">
        <v>37</v>
      </c>
      <c r="B45" s="1" t="s">
        <v>214</v>
      </c>
      <c r="C45" s="1" t="s">
        <v>215</v>
      </c>
      <c r="D45" s="1" t="s">
        <v>178</v>
      </c>
      <c r="E45" s="1">
        <v>23040</v>
      </c>
      <c r="F45" s="66">
        <v>26.85312</v>
      </c>
      <c r="G45" s="67">
        <v>0.0086</v>
      </c>
      <c r="H45" s="68"/>
    </row>
    <row r="46" spans="1:8" ht="12.75" customHeight="1">
      <c r="A46" s="1">
        <v>38</v>
      </c>
      <c r="B46" s="1" t="s">
        <v>216</v>
      </c>
      <c r="C46" s="1" t="s">
        <v>217</v>
      </c>
      <c r="D46" s="1" t="s">
        <v>159</v>
      </c>
      <c r="E46" s="1">
        <v>5470</v>
      </c>
      <c r="F46" s="66">
        <v>25.68165</v>
      </c>
      <c r="G46" s="67">
        <v>0.008199999999999999</v>
      </c>
      <c r="H46" s="68"/>
    </row>
    <row r="47" spans="1:9" ht="12.75" customHeight="1">
      <c r="A47" s="70"/>
      <c r="B47" s="70"/>
      <c r="C47" s="71" t="s">
        <v>42</v>
      </c>
      <c r="D47" s="71"/>
      <c r="E47" s="71"/>
      <c r="F47" s="72">
        <f>SUM(F9:F46)</f>
        <v>2982.653529999999</v>
      </c>
      <c r="G47" s="73">
        <f>SUM(G9:G46)</f>
        <v>0.9556999999999999</v>
      </c>
      <c r="H47" s="74"/>
      <c r="I47" s="46"/>
    </row>
    <row r="48" spans="6:8" ht="12.75" customHeight="1">
      <c r="F48" s="66"/>
      <c r="G48" s="67"/>
      <c r="H48" s="68"/>
    </row>
    <row r="49" spans="3:8" ht="12.75" customHeight="1">
      <c r="C49" s="12" t="s">
        <v>116</v>
      </c>
      <c r="F49" s="66"/>
      <c r="G49" s="67"/>
      <c r="H49" s="68"/>
    </row>
    <row r="50" spans="3:8" ht="12.75" customHeight="1">
      <c r="C50" s="12" t="s">
        <v>117</v>
      </c>
      <c r="F50" s="66"/>
      <c r="G50" s="67"/>
      <c r="H50" s="68"/>
    </row>
    <row r="51" spans="1:8" ht="12.75" customHeight="1">
      <c r="A51" s="1">
        <v>39</v>
      </c>
      <c r="B51" s="1" t="s">
        <v>218</v>
      </c>
      <c r="C51" s="1" t="s">
        <v>187</v>
      </c>
      <c r="D51" s="1" t="s">
        <v>101</v>
      </c>
      <c r="E51" s="1">
        <v>98400</v>
      </c>
      <c r="F51" s="66">
        <v>0.986152</v>
      </c>
      <c r="G51" s="67">
        <v>0.0003</v>
      </c>
      <c r="H51" s="68">
        <v>41722</v>
      </c>
    </row>
    <row r="52" spans="1:9" ht="12.75" customHeight="1">
      <c r="A52" s="70"/>
      <c r="B52" s="70"/>
      <c r="C52" s="71" t="s">
        <v>42</v>
      </c>
      <c r="D52" s="71"/>
      <c r="E52" s="71"/>
      <c r="F52" s="72">
        <f>SUM(F51:F51)</f>
        <v>0.986152</v>
      </c>
      <c r="G52" s="73">
        <f>SUM(G51:G51)</f>
        <v>0.0003</v>
      </c>
      <c r="H52" s="74"/>
      <c r="I52" s="46"/>
    </row>
    <row r="53" spans="6:8" ht="12.75" customHeight="1">
      <c r="F53" s="66"/>
      <c r="G53" s="67"/>
      <c r="H53" s="68"/>
    </row>
    <row r="54" spans="3:8" ht="12.75" customHeight="1">
      <c r="C54" s="12" t="s">
        <v>81</v>
      </c>
      <c r="F54" s="66">
        <v>249.949966</v>
      </c>
      <c r="G54" s="67">
        <v>0.0801</v>
      </c>
      <c r="H54" s="68"/>
    </row>
    <row r="55" spans="1:9" ht="12.75" customHeight="1">
      <c r="A55" s="70"/>
      <c r="B55" s="70"/>
      <c r="C55" s="71" t="s">
        <v>42</v>
      </c>
      <c r="D55" s="71"/>
      <c r="E55" s="71"/>
      <c r="F55" s="72">
        <f>SUM(F54:F54)</f>
        <v>249.949966</v>
      </c>
      <c r="G55" s="73">
        <f>SUM(G54:G54)</f>
        <v>0.0801</v>
      </c>
      <c r="H55" s="74"/>
      <c r="I55" s="46"/>
    </row>
    <row r="56" spans="6:8" ht="12.75" customHeight="1">
      <c r="F56" s="66"/>
      <c r="G56" s="67"/>
      <c r="H56" s="68"/>
    </row>
    <row r="57" spans="3:8" ht="12.75" customHeight="1">
      <c r="C57" s="12" t="s">
        <v>82</v>
      </c>
      <c r="F57" s="66"/>
      <c r="G57" s="67"/>
      <c r="H57" s="68"/>
    </row>
    <row r="58" spans="3:8" ht="12.75" customHeight="1">
      <c r="C58" s="12" t="s">
        <v>83</v>
      </c>
      <c r="F58" s="66">
        <v>-112.678607</v>
      </c>
      <c r="G58" s="67">
        <v>-0.0361</v>
      </c>
      <c r="H58" s="68"/>
    </row>
    <row r="59" spans="1:9" ht="12.75" customHeight="1">
      <c r="A59" s="70"/>
      <c r="B59" s="70"/>
      <c r="C59" s="71" t="s">
        <v>42</v>
      </c>
      <c r="D59" s="71"/>
      <c r="E59" s="71"/>
      <c r="F59" s="72">
        <f>SUM(F58:F58)</f>
        <v>-112.678607</v>
      </c>
      <c r="G59" s="73">
        <f>SUM(G58:G58)</f>
        <v>-0.0361</v>
      </c>
      <c r="H59" s="74"/>
      <c r="I59" s="46"/>
    </row>
    <row r="60" spans="1:9" ht="12.75" customHeight="1">
      <c r="A60" s="75"/>
      <c r="B60" s="75"/>
      <c r="C60" s="76" t="s">
        <v>84</v>
      </c>
      <c r="D60" s="76"/>
      <c r="E60" s="76"/>
      <c r="F60" s="77">
        <f>SUM(F47,F52,F55,F59)</f>
        <v>3120.9110409999994</v>
      </c>
      <c r="G60" s="78">
        <f>SUM(G47,G52,G55,G59)</f>
        <v>0.9999999999999998</v>
      </c>
      <c r="H60" s="79"/>
      <c r="I60" s="52"/>
    </row>
    <row r="61" ht="12.75" customHeight="1"/>
    <row r="62" ht="12.75" customHeight="1">
      <c r="C62" s="12" t="s">
        <v>85</v>
      </c>
    </row>
    <row r="63" ht="12.75" customHeight="1">
      <c r="C63" s="12" t="s">
        <v>86</v>
      </c>
    </row>
    <row r="64" ht="12.75" customHeight="1">
      <c r="C64" s="12" t="s">
        <v>219</v>
      </c>
    </row>
    <row r="65" ht="12.75" customHeight="1"/>
    <row r="66" spans="3:9" ht="12.75" customHeight="1">
      <c r="C66" s="1" t="s">
        <v>310</v>
      </c>
      <c r="D66" s="5"/>
      <c r="F66" s="2"/>
      <c r="G66" s="85"/>
      <c r="H66" s="69"/>
      <c r="I66" s="1"/>
    </row>
    <row r="67" spans="3:9" ht="12.75" customHeight="1">
      <c r="C67" s="1" t="s">
        <v>334</v>
      </c>
      <c r="D67" s="5" t="s">
        <v>312</v>
      </c>
      <c r="F67" s="2"/>
      <c r="G67" s="85"/>
      <c r="H67" s="69"/>
      <c r="I67" s="1"/>
    </row>
    <row r="68" spans="3:9" ht="12.75" customHeight="1">
      <c r="C68" s="1" t="s">
        <v>330</v>
      </c>
      <c r="D68" s="5"/>
      <c r="F68" s="2"/>
      <c r="G68" s="85"/>
      <c r="H68" s="69"/>
      <c r="I68" s="1"/>
    </row>
    <row r="69" spans="3:9" ht="12.75" customHeight="1">
      <c r="C69" s="11" t="s">
        <v>313</v>
      </c>
      <c r="D69" s="81">
        <v>8.893797</v>
      </c>
      <c r="F69" s="2"/>
      <c r="G69" s="85"/>
      <c r="H69" s="69"/>
      <c r="I69" s="1"/>
    </row>
    <row r="70" spans="3:9" ht="12.75" customHeight="1">
      <c r="C70" s="11" t="s">
        <v>335</v>
      </c>
      <c r="D70" s="81">
        <v>8.893797</v>
      </c>
      <c r="F70" s="2"/>
      <c r="G70" s="85"/>
      <c r="H70" s="69"/>
      <c r="I70" s="1"/>
    </row>
    <row r="71" spans="3:8" ht="12.75" customHeight="1">
      <c r="C71" s="11" t="s">
        <v>332</v>
      </c>
      <c r="D71" s="7"/>
      <c r="E71" s="7"/>
      <c r="F71" s="82"/>
      <c r="G71" s="86"/>
      <c r="H71" s="69"/>
    </row>
    <row r="72" spans="3:9" ht="12.75" customHeight="1">
      <c r="C72" s="11" t="s">
        <v>313</v>
      </c>
      <c r="D72" s="81">
        <v>8.77</v>
      </c>
      <c r="E72" s="7"/>
      <c r="F72" s="2"/>
      <c r="G72" s="85"/>
      <c r="H72" s="69"/>
      <c r="I72" s="1"/>
    </row>
    <row r="73" spans="3:9" ht="12.75" customHeight="1">
      <c r="C73" s="11" t="s">
        <v>335</v>
      </c>
      <c r="D73" s="81">
        <v>8.77</v>
      </c>
      <c r="E73" s="7"/>
      <c r="F73" s="2"/>
      <c r="G73" s="85"/>
      <c r="H73" s="69"/>
      <c r="I73" s="1"/>
    </row>
    <row r="74" spans="3:9" ht="12.75" customHeight="1">
      <c r="C74" s="1" t="s">
        <v>383</v>
      </c>
      <c r="D74" s="21" t="s">
        <v>312</v>
      </c>
      <c r="E74" s="7"/>
      <c r="F74" s="2"/>
      <c r="G74" s="85"/>
      <c r="H74" s="69"/>
      <c r="I74" s="1"/>
    </row>
    <row r="75" spans="3:8" ht="12.75" customHeight="1">
      <c r="C75" s="83" t="s">
        <v>360</v>
      </c>
      <c r="D75" s="7"/>
      <c r="E75" s="83"/>
      <c r="F75" s="7"/>
      <c r="G75" s="7"/>
      <c r="H75" s="7"/>
    </row>
    <row r="76" spans="3:9" ht="12.75" customHeight="1">
      <c r="C76" s="87" t="s">
        <v>336</v>
      </c>
      <c r="D76" s="87" t="s">
        <v>337</v>
      </c>
      <c r="E76" s="87" t="s">
        <v>338</v>
      </c>
      <c r="F76" s="87" t="s">
        <v>339</v>
      </c>
      <c r="G76" s="87" t="s">
        <v>340</v>
      </c>
      <c r="H76" s="87" t="s">
        <v>341</v>
      </c>
      <c r="I76" s="87" t="s">
        <v>342</v>
      </c>
    </row>
    <row r="77" spans="3:9" ht="12.75" customHeight="1">
      <c r="C77" s="7" t="s">
        <v>343</v>
      </c>
      <c r="D77" s="59" t="s">
        <v>312</v>
      </c>
      <c r="E77" s="59" t="s">
        <v>312</v>
      </c>
      <c r="F77" s="59" t="s">
        <v>312</v>
      </c>
      <c r="G77" s="59" t="s">
        <v>312</v>
      </c>
      <c r="H77" s="59" t="s">
        <v>312</v>
      </c>
      <c r="I77" s="59" t="s">
        <v>312</v>
      </c>
    </row>
    <row r="78" spans="3:9" ht="12.75" customHeight="1">
      <c r="C78" s="7" t="s">
        <v>344</v>
      </c>
      <c r="D78" s="59" t="s">
        <v>312</v>
      </c>
      <c r="E78" s="59" t="s">
        <v>312</v>
      </c>
      <c r="F78" s="59" t="s">
        <v>312</v>
      </c>
      <c r="G78" s="59" t="s">
        <v>312</v>
      </c>
      <c r="H78" s="59" t="s">
        <v>312</v>
      </c>
      <c r="I78" s="59" t="s">
        <v>312</v>
      </c>
    </row>
    <row r="79" spans="3:8" ht="12.75" customHeight="1">
      <c r="C79" s="88"/>
      <c r="D79" s="81"/>
      <c r="E79" s="7"/>
      <c r="F79" s="82"/>
      <c r="G79" s="86"/>
      <c r="H79" s="7"/>
    </row>
    <row r="80" spans="3:8" ht="12.75" customHeight="1">
      <c r="C80" s="83" t="s">
        <v>362</v>
      </c>
      <c r="D80" s="7"/>
      <c r="E80" s="7"/>
      <c r="F80" s="7"/>
      <c r="G80" s="7"/>
      <c r="H80" s="7"/>
    </row>
    <row r="81" spans="3:8" ht="12.75" customHeight="1">
      <c r="C81" s="87" t="s">
        <v>336</v>
      </c>
      <c r="D81" s="87" t="s">
        <v>337</v>
      </c>
      <c r="E81" s="87" t="s">
        <v>345</v>
      </c>
      <c r="F81" s="87" t="s">
        <v>346</v>
      </c>
      <c r="G81" s="87" t="s">
        <v>347</v>
      </c>
      <c r="H81" s="87" t="s">
        <v>348</v>
      </c>
    </row>
    <row r="82" spans="3:8" ht="12.75" customHeight="1">
      <c r="C82" s="7" t="s">
        <v>343</v>
      </c>
      <c r="D82" s="59" t="s">
        <v>312</v>
      </c>
      <c r="E82" s="59"/>
      <c r="F82" s="59" t="s">
        <v>312</v>
      </c>
      <c r="G82" s="59" t="s">
        <v>312</v>
      </c>
      <c r="H82" s="59" t="s">
        <v>312</v>
      </c>
    </row>
    <row r="83" spans="3:9" ht="12.75" customHeight="1">
      <c r="C83" s="7" t="s">
        <v>344</v>
      </c>
      <c r="D83" s="59" t="s">
        <v>312</v>
      </c>
      <c r="E83" s="59"/>
      <c r="F83" s="59" t="s">
        <v>312</v>
      </c>
      <c r="G83" s="59" t="s">
        <v>312</v>
      </c>
      <c r="H83" s="59" t="s">
        <v>312</v>
      </c>
      <c r="I83" s="89"/>
    </row>
    <row r="84" spans="3:8" ht="12.75" customHeight="1">
      <c r="C84" s="94"/>
      <c r="D84" s="92"/>
      <c r="E84" s="92"/>
      <c r="F84" s="92"/>
      <c r="G84" s="94"/>
      <c r="H84" s="95"/>
    </row>
    <row r="85" spans="3:8" ht="12.75" customHeight="1">
      <c r="C85" s="83" t="s">
        <v>361</v>
      </c>
      <c r="D85" s="7"/>
      <c r="E85" s="83"/>
      <c r="F85" s="7"/>
      <c r="G85" s="7"/>
      <c r="H85" s="7"/>
    </row>
    <row r="86" spans="3:8" ht="12.75" customHeight="1">
      <c r="C86" s="87" t="s">
        <v>336</v>
      </c>
      <c r="D86" s="87" t="s">
        <v>337</v>
      </c>
      <c r="E86" s="87" t="s">
        <v>338</v>
      </c>
      <c r="F86" s="87" t="s">
        <v>349</v>
      </c>
      <c r="G86" s="87" t="s">
        <v>350</v>
      </c>
      <c r="H86" s="87" t="s">
        <v>351</v>
      </c>
    </row>
    <row r="87" spans="3:8" ht="12.75" customHeight="1">
      <c r="C87" s="7" t="s">
        <v>343</v>
      </c>
      <c r="D87" s="59" t="s">
        <v>312</v>
      </c>
      <c r="E87" s="59" t="s">
        <v>312</v>
      </c>
      <c r="F87" s="59" t="s">
        <v>312</v>
      </c>
      <c r="G87" s="59" t="s">
        <v>312</v>
      </c>
      <c r="H87" s="59" t="s">
        <v>312</v>
      </c>
    </row>
    <row r="88" spans="3:8" ht="12.75" customHeight="1">
      <c r="C88" s="7" t="s">
        <v>344</v>
      </c>
      <c r="D88" s="59" t="s">
        <v>312</v>
      </c>
      <c r="E88" s="59" t="s">
        <v>312</v>
      </c>
      <c r="F88" s="59" t="s">
        <v>312</v>
      </c>
      <c r="G88" s="59" t="s">
        <v>312</v>
      </c>
      <c r="H88" s="59" t="s">
        <v>312</v>
      </c>
    </row>
    <row r="89" spans="3:8" ht="12.75" customHeight="1">
      <c r="C89" s="94"/>
      <c r="D89" s="92"/>
      <c r="E89" s="92"/>
      <c r="F89" s="92"/>
      <c r="G89" s="94"/>
      <c r="H89" s="95"/>
    </row>
    <row r="90" spans="3:8" ht="12.75" customHeight="1">
      <c r="C90" s="83" t="s">
        <v>364</v>
      </c>
      <c r="D90" s="7"/>
      <c r="E90" s="84"/>
      <c r="F90" s="7"/>
      <c r="G90" s="7"/>
      <c r="H90" s="95"/>
    </row>
    <row r="91" spans="3:8" ht="12.75" customHeight="1">
      <c r="C91" s="87" t="s">
        <v>336</v>
      </c>
      <c r="D91" s="87" t="s">
        <v>337</v>
      </c>
      <c r="E91" s="87" t="s">
        <v>352</v>
      </c>
      <c r="F91" s="87" t="s">
        <v>353</v>
      </c>
      <c r="G91" s="87" t="s">
        <v>354</v>
      </c>
      <c r="H91" s="87" t="s">
        <v>348</v>
      </c>
    </row>
    <row r="92" spans="3:8" ht="12.75" customHeight="1">
      <c r="C92" s="7" t="s">
        <v>343</v>
      </c>
      <c r="D92" s="59" t="s">
        <v>312</v>
      </c>
      <c r="E92" s="59" t="s">
        <v>312</v>
      </c>
      <c r="F92" s="59" t="s">
        <v>312</v>
      </c>
      <c r="G92" s="59" t="s">
        <v>312</v>
      </c>
      <c r="H92" s="59" t="s">
        <v>312</v>
      </c>
    </row>
    <row r="93" spans="3:8" ht="12.75" customHeight="1">
      <c r="C93" s="7" t="s">
        <v>344</v>
      </c>
      <c r="D93" s="59" t="s">
        <v>312</v>
      </c>
      <c r="E93" s="59" t="s">
        <v>312</v>
      </c>
      <c r="F93" s="59" t="s">
        <v>312</v>
      </c>
      <c r="G93" s="59" t="s">
        <v>312</v>
      </c>
      <c r="H93" s="59" t="s">
        <v>312</v>
      </c>
    </row>
    <row r="94" spans="3:9" ht="12.75" customHeight="1">
      <c r="C94" s="7" t="s">
        <v>384</v>
      </c>
      <c r="D94" s="21" t="s">
        <v>312</v>
      </c>
      <c r="E94" s="7"/>
      <c r="F94" s="2"/>
      <c r="G94" s="85"/>
      <c r="H94" s="69"/>
      <c r="I94" s="1"/>
    </row>
    <row r="95" spans="3:9" ht="12.75" customHeight="1">
      <c r="C95" s="1" t="s">
        <v>386</v>
      </c>
      <c r="D95" s="21" t="s">
        <v>312</v>
      </c>
      <c r="E95" s="7"/>
      <c r="F95" s="2"/>
      <c r="G95" s="85"/>
      <c r="H95" s="69"/>
      <c r="I95" s="1"/>
    </row>
    <row r="96" spans="3:9" ht="12.75" customHeight="1">
      <c r="C96" s="7" t="s">
        <v>355</v>
      </c>
      <c r="D96" s="84">
        <v>0.6861</v>
      </c>
      <c r="E96" s="7"/>
      <c r="F96" s="2"/>
      <c r="G96" s="85"/>
      <c r="H96" s="69"/>
      <c r="I96" s="1"/>
    </row>
    <row r="97" spans="3:9" ht="12.75" customHeight="1">
      <c r="C97" s="7" t="s">
        <v>356</v>
      </c>
      <c r="D97" s="7"/>
      <c r="E97" s="7"/>
      <c r="F97" s="2"/>
      <c r="G97" s="85"/>
      <c r="H97" s="69"/>
      <c r="I97" s="1"/>
    </row>
    <row r="98" spans="3:9" ht="12.75" customHeight="1">
      <c r="C98" s="12" t="s">
        <v>319</v>
      </c>
      <c r="D98" s="90" t="s">
        <v>320</v>
      </c>
      <c r="E98" s="90" t="s">
        <v>321</v>
      </c>
      <c r="F98" s="2"/>
      <c r="G98" s="85"/>
      <c r="H98" s="69"/>
      <c r="I98" s="1"/>
    </row>
    <row r="99" spans="3:9" ht="12.75" customHeight="1">
      <c r="C99" s="11" t="s">
        <v>357</v>
      </c>
      <c r="D99" s="15" t="s">
        <v>358</v>
      </c>
      <c r="E99" s="15" t="s">
        <v>358</v>
      </c>
      <c r="F99" s="2"/>
      <c r="G99" s="85"/>
      <c r="H99" s="69"/>
      <c r="I99" s="1"/>
    </row>
    <row r="100" spans="3:9" ht="12.75">
      <c r="C100" s="7" t="s">
        <v>359</v>
      </c>
      <c r="D100" s="7"/>
      <c r="E100" s="7"/>
      <c r="F100" s="2"/>
      <c r="G100" s="85"/>
      <c r="H100" s="69"/>
      <c r="I100" s="1"/>
    </row>
    <row r="101" spans="3:9" ht="12.75">
      <c r="C101" s="7" t="s">
        <v>327</v>
      </c>
      <c r="G101" s="85"/>
      <c r="H101" s="69"/>
      <c r="I101" s="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112"/>
  <sheetViews>
    <sheetView showGridLines="0" zoomScalePageLayoutView="0" workbookViewId="0" topLeftCell="A85">
      <selection activeCell="C112" sqref="C112"/>
    </sheetView>
  </sheetViews>
  <sheetFormatPr defaultColWidth="9.140625" defaultRowHeight="12.75"/>
  <cols>
    <col min="1" max="1" width="7.57421875" style="1" customWidth="1"/>
    <col min="2" max="2" width="13.00390625" style="1" customWidth="1"/>
    <col min="3" max="3" width="80.8515625" style="1" customWidth="1"/>
    <col min="4" max="5" width="22.421875" style="1" customWidth="1"/>
    <col min="6" max="6" width="23.57421875" style="1" customWidth="1"/>
    <col min="7" max="7" width="15.140625" style="1" customWidth="1"/>
    <col min="8" max="8" width="13.00390625" style="1" customWidth="1"/>
    <col min="9" max="9" width="14.57421875" style="7" customWidth="1"/>
    <col min="10" max="16384" width="9.140625" style="1" customWidth="1"/>
  </cols>
  <sheetData>
    <row r="1" spans="1:7" ht="12.75">
      <c r="A1" s="53"/>
      <c r="B1" s="53"/>
      <c r="C1" s="101" t="s">
        <v>220</v>
      </c>
      <c r="D1" s="101"/>
      <c r="E1" s="101"/>
      <c r="F1" s="101"/>
      <c r="G1" s="101"/>
    </row>
    <row r="2" spans="1:7" ht="12.75">
      <c r="A2" s="54" t="s">
        <v>1</v>
      </c>
      <c r="B2" s="54"/>
      <c r="C2" s="55" t="s">
        <v>2</v>
      </c>
      <c r="D2" s="56"/>
      <c r="E2" s="56"/>
      <c r="F2" s="57"/>
      <c r="G2" s="58"/>
    </row>
    <row r="3" spans="1:7" ht="15.75" customHeight="1">
      <c r="A3" s="59"/>
      <c r="B3" s="59"/>
      <c r="C3" s="60"/>
      <c r="D3" s="54"/>
      <c r="E3" s="54"/>
      <c r="F3" s="57"/>
      <c r="G3" s="58"/>
    </row>
    <row r="4" spans="1:9" ht="25.5">
      <c r="A4" s="61" t="s">
        <v>3</v>
      </c>
      <c r="B4" s="61" t="s">
        <v>4</v>
      </c>
      <c r="C4" s="62" t="s">
        <v>5</v>
      </c>
      <c r="D4" s="62" t="s">
        <v>6</v>
      </c>
      <c r="E4" s="62" t="s">
        <v>7</v>
      </c>
      <c r="F4" s="63" t="s">
        <v>8</v>
      </c>
      <c r="G4" s="64" t="s">
        <v>9</v>
      </c>
      <c r="H4" s="65" t="s">
        <v>10</v>
      </c>
      <c r="I4" s="36"/>
    </row>
    <row r="5" spans="6:8" ht="12.75" customHeight="1">
      <c r="F5" s="66"/>
      <c r="G5" s="67"/>
      <c r="H5" s="68"/>
    </row>
    <row r="6" spans="6:8" ht="12.75" customHeight="1">
      <c r="F6" s="66"/>
      <c r="G6" s="67"/>
      <c r="H6" s="68"/>
    </row>
    <row r="7" spans="3:8" ht="12.75" customHeight="1">
      <c r="C7" s="12" t="s">
        <v>129</v>
      </c>
      <c r="F7" s="66"/>
      <c r="G7" s="67"/>
      <c r="H7" s="68"/>
    </row>
    <row r="8" spans="3:8" ht="12.75" customHeight="1">
      <c r="C8" s="12" t="s">
        <v>117</v>
      </c>
      <c r="F8" s="66"/>
      <c r="G8" s="67"/>
      <c r="H8" s="68"/>
    </row>
    <row r="9" spans="1:8" ht="12.75" customHeight="1">
      <c r="A9" s="1">
        <v>1</v>
      </c>
      <c r="B9" s="1" t="s">
        <v>139</v>
      </c>
      <c r="C9" s="1" t="s">
        <v>140</v>
      </c>
      <c r="D9" s="1" t="s">
        <v>141</v>
      </c>
      <c r="E9" s="1">
        <v>145470</v>
      </c>
      <c r="F9" s="66">
        <v>411.025485</v>
      </c>
      <c r="G9" s="67">
        <v>0.0483</v>
      </c>
      <c r="H9" s="68"/>
    </row>
    <row r="10" spans="1:8" ht="12.75" customHeight="1">
      <c r="A10" s="1">
        <v>2</v>
      </c>
      <c r="B10" s="1" t="s">
        <v>146</v>
      </c>
      <c r="C10" s="1" t="s">
        <v>147</v>
      </c>
      <c r="D10" s="1" t="s">
        <v>138</v>
      </c>
      <c r="E10" s="1">
        <v>37790</v>
      </c>
      <c r="F10" s="66">
        <v>396.87058</v>
      </c>
      <c r="G10" s="67">
        <v>0.0466</v>
      </c>
      <c r="H10" s="68"/>
    </row>
    <row r="11" spans="1:8" ht="12.75" customHeight="1">
      <c r="A11" s="1">
        <v>3</v>
      </c>
      <c r="B11" s="1" t="s">
        <v>130</v>
      </c>
      <c r="C11" s="1" t="s">
        <v>131</v>
      </c>
      <c r="D11" s="1" t="s">
        <v>132</v>
      </c>
      <c r="E11" s="1">
        <v>48400</v>
      </c>
      <c r="F11" s="66">
        <v>389.862</v>
      </c>
      <c r="G11" s="67">
        <v>0.0458</v>
      </c>
      <c r="H11" s="68"/>
    </row>
    <row r="12" spans="1:8" ht="12.75" customHeight="1">
      <c r="A12" s="1">
        <v>4</v>
      </c>
      <c r="B12" s="1" t="s">
        <v>142</v>
      </c>
      <c r="C12" s="1" t="s">
        <v>143</v>
      </c>
      <c r="D12" s="1" t="s">
        <v>144</v>
      </c>
      <c r="E12" s="1">
        <v>22000</v>
      </c>
      <c r="F12" s="66">
        <v>357.907</v>
      </c>
      <c r="G12" s="67">
        <v>0.0421</v>
      </c>
      <c r="H12" s="68"/>
    </row>
    <row r="13" spans="1:8" ht="12.75" customHeight="1">
      <c r="A13" s="1">
        <v>5</v>
      </c>
      <c r="B13" s="1" t="s">
        <v>156</v>
      </c>
      <c r="C13" s="1" t="s">
        <v>157</v>
      </c>
      <c r="D13" s="1" t="s">
        <v>145</v>
      </c>
      <c r="E13" s="1">
        <v>47380</v>
      </c>
      <c r="F13" s="66">
        <v>328.88827</v>
      </c>
      <c r="G13" s="67">
        <v>0.0387</v>
      </c>
      <c r="H13" s="68"/>
    </row>
    <row r="14" spans="1:8" ht="12.75" customHeight="1">
      <c r="A14" s="1">
        <v>6</v>
      </c>
      <c r="B14" s="1" t="s">
        <v>136</v>
      </c>
      <c r="C14" s="1" t="s">
        <v>137</v>
      </c>
      <c r="D14" s="1" t="s">
        <v>138</v>
      </c>
      <c r="E14" s="1">
        <v>48800</v>
      </c>
      <c r="F14" s="66">
        <v>309.4896</v>
      </c>
      <c r="G14" s="67">
        <v>0.0364</v>
      </c>
      <c r="H14" s="68"/>
    </row>
    <row r="15" spans="1:8" ht="12.75" customHeight="1">
      <c r="A15" s="1">
        <v>7</v>
      </c>
      <c r="B15" s="1" t="s">
        <v>148</v>
      </c>
      <c r="C15" s="1" t="s">
        <v>149</v>
      </c>
      <c r="D15" s="1" t="s">
        <v>150</v>
      </c>
      <c r="E15" s="1">
        <v>22120</v>
      </c>
      <c r="F15" s="66">
        <v>290.9886</v>
      </c>
      <c r="G15" s="67">
        <v>0.0342</v>
      </c>
      <c r="H15" s="68"/>
    </row>
    <row r="16" spans="1:8" ht="12.75" customHeight="1">
      <c r="A16" s="1">
        <v>8</v>
      </c>
      <c r="B16" s="1" t="s">
        <v>133</v>
      </c>
      <c r="C16" s="1" t="s">
        <v>134</v>
      </c>
      <c r="D16" s="1" t="s">
        <v>135</v>
      </c>
      <c r="E16" s="1">
        <v>30050</v>
      </c>
      <c r="F16" s="66">
        <v>229.086175</v>
      </c>
      <c r="G16" s="67">
        <v>0.0269</v>
      </c>
      <c r="H16" s="68"/>
    </row>
    <row r="17" spans="1:8" ht="12.75" customHeight="1">
      <c r="A17" s="1">
        <v>9</v>
      </c>
      <c r="B17" s="1" t="s">
        <v>221</v>
      </c>
      <c r="C17" s="1" t="s">
        <v>222</v>
      </c>
      <c r="D17" s="1" t="s">
        <v>135</v>
      </c>
      <c r="E17" s="1">
        <v>15939</v>
      </c>
      <c r="F17" s="66">
        <v>223.903103</v>
      </c>
      <c r="G17" s="67">
        <v>0.0263</v>
      </c>
      <c r="H17" s="68"/>
    </row>
    <row r="18" spans="1:8" ht="12.75" customHeight="1">
      <c r="A18" s="1">
        <v>10</v>
      </c>
      <c r="B18" s="1" t="s">
        <v>151</v>
      </c>
      <c r="C18" s="1" t="s">
        <v>152</v>
      </c>
      <c r="D18" s="1" t="s">
        <v>141</v>
      </c>
      <c r="E18" s="1">
        <v>35200</v>
      </c>
      <c r="F18" s="66">
        <v>192.4032</v>
      </c>
      <c r="G18" s="67">
        <v>0.0226</v>
      </c>
      <c r="H18" s="68"/>
    </row>
    <row r="19" spans="1:8" ht="12.75" customHeight="1">
      <c r="A19" s="1">
        <v>11</v>
      </c>
      <c r="B19" s="1" t="s">
        <v>153</v>
      </c>
      <c r="C19" s="1" t="s">
        <v>154</v>
      </c>
      <c r="D19" s="1" t="s">
        <v>155</v>
      </c>
      <c r="E19" s="1">
        <v>75450</v>
      </c>
      <c r="F19" s="66">
        <v>192.208875</v>
      </c>
      <c r="G19" s="67">
        <v>0.0226</v>
      </c>
      <c r="H19" s="68"/>
    </row>
    <row r="20" spans="1:8" ht="12.75" customHeight="1">
      <c r="A20" s="1">
        <v>12</v>
      </c>
      <c r="B20" s="1" t="s">
        <v>168</v>
      </c>
      <c r="C20" s="1" t="s">
        <v>169</v>
      </c>
      <c r="D20" s="1" t="s">
        <v>150</v>
      </c>
      <c r="E20" s="1">
        <v>8100</v>
      </c>
      <c r="F20" s="66">
        <v>191.403</v>
      </c>
      <c r="G20" s="67">
        <v>0.0225</v>
      </c>
      <c r="H20" s="68"/>
    </row>
    <row r="21" spans="1:8" ht="12.75" customHeight="1">
      <c r="A21" s="1">
        <v>13</v>
      </c>
      <c r="B21" s="1" t="s">
        <v>225</v>
      </c>
      <c r="C21" s="1" t="s">
        <v>226</v>
      </c>
      <c r="D21" s="1" t="s">
        <v>150</v>
      </c>
      <c r="E21" s="1">
        <v>27559</v>
      </c>
      <c r="F21" s="66">
        <v>181.682708</v>
      </c>
      <c r="G21" s="67">
        <v>0.021400000000000002</v>
      </c>
      <c r="H21" s="68"/>
    </row>
    <row r="22" spans="1:8" ht="12.75" customHeight="1">
      <c r="A22" s="1">
        <v>14</v>
      </c>
      <c r="B22" s="1" t="s">
        <v>184</v>
      </c>
      <c r="C22" s="1" t="s">
        <v>185</v>
      </c>
      <c r="D22" s="1" t="s">
        <v>138</v>
      </c>
      <c r="E22" s="1">
        <v>7870</v>
      </c>
      <c r="F22" s="66">
        <v>166.076675</v>
      </c>
      <c r="G22" s="67">
        <v>0.0195</v>
      </c>
      <c r="H22" s="68"/>
    </row>
    <row r="23" spans="1:8" ht="12.75" customHeight="1">
      <c r="A23" s="1">
        <v>15</v>
      </c>
      <c r="B23" s="1" t="s">
        <v>160</v>
      </c>
      <c r="C23" s="1" t="s">
        <v>161</v>
      </c>
      <c r="D23" s="1" t="s">
        <v>145</v>
      </c>
      <c r="E23" s="1">
        <v>41900</v>
      </c>
      <c r="F23" s="66">
        <v>152.2227</v>
      </c>
      <c r="G23" s="67">
        <v>0.0179</v>
      </c>
      <c r="H23" s="68"/>
    </row>
    <row r="24" spans="1:8" ht="12.75" customHeight="1">
      <c r="A24" s="1">
        <v>16</v>
      </c>
      <c r="B24" s="1" t="s">
        <v>171</v>
      </c>
      <c r="C24" s="1" t="s">
        <v>76</v>
      </c>
      <c r="D24" s="1" t="s">
        <v>138</v>
      </c>
      <c r="E24" s="1">
        <v>12850</v>
      </c>
      <c r="F24" s="66">
        <v>151.9641</v>
      </c>
      <c r="G24" s="67">
        <v>0.0179</v>
      </c>
      <c r="H24" s="68"/>
    </row>
    <row r="25" spans="1:8" ht="12.75" customHeight="1">
      <c r="A25" s="1">
        <v>17</v>
      </c>
      <c r="B25" s="1" t="s">
        <v>165</v>
      </c>
      <c r="C25" s="1" t="s">
        <v>166</v>
      </c>
      <c r="D25" s="1" t="s">
        <v>138</v>
      </c>
      <c r="E25" s="1">
        <v>108640</v>
      </c>
      <c r="F25" s="66">
        <v>147.31584</v>
      </c>
      <c r="G25" s="67">
        <v>0.0173</v>
      </c>
      <c r="H25" s="68"/>
    </row>
    <row r="26" spans="1:8" ht="12.75" customHeight="1">
      <c r="A26" s="1">
        <v>18</v>
      </c>
      <c r="B26" s="1" t="s">
        <v>176</v>
      </c>
      <c r="C26" s="1" t="s">
        <v>177</v>
      </c>
      <c r="D26" s="1" t="s">
        <v>162</v>
      </c>
      <c r="E26" s="1">
        <v>53610</v>
      </c>
      <c r="F26" s="66">
        <v>139.01073</v>
      </c>
      <c r="G26" s="67">
        <v>0.0163</v>
      </c>
      <c r="H26" s="68"/>
    </row>
    <row r="27" spans="1:8" ht="12.75" customHeight="1">
      <c r="A27" s="1">
        <v>19</v>
      </c>
      <c r="B27" s="1" t="s">
        <v>194</v>
      </c>
      <c r="C27" s="1" t="s">
        <v>195</v>
      </c>
      <c r="D27" s="1" t="s">
        <v>170</v>
      </c>
      <c r="E27" s="1">
        <v>149300</v>
      </c>
      <c r="F27" s="66">
        <v>130.41355</v>
      </c>
      <c r="G27" s="67">
        <v>0.015300000000000001</v>
      </c>
      <c r="H27" s="68"/>
    </row>
    <row r="28" spans="1:8" ht="12.75" customHeight="1">
      <c r="A28" s="1">
        <v>20</v>
      </c>
      <c r="B28" s="1" t="s">
        <v>179</v>
      </c>
      <c r="C28" s="1" t="s">
        <v>180</v>
      </c>
      <c r="D28" s="1" t="s">
        <v>164</v>
      </c>
      <c r="E28" s="1">
        <v>47800</v>
      </c>
      <c r="F28" s="66">
        <v>128.8927</v>
      </c>
      <c r="G28" s="67">
        <v>0.0151</v>
      </c>
      <c r="H28" s="68"/>
    </row>
    <row r="29" spans="1:8" ht="12.75" customHeight="1">
      <c r="A29" s="1">
        <v>21</v>
      </c>
      <c r="B29" s="1" t="s">
        <v>158</v>
      </c>
      <c r="C29" s="1" t="s">
        <v>38</v>
      </c>
      <c r="D29" s="1" t="s">
        <v>138</v>
      </c>
      <c r="E29" s="1">
        <v>31190</v>
      </c>
      <c r="F29" s="66">
        <v>128.37804</v>
      </c>
      <c r="G29" s="67">
        <v>0.0151</v>
      </c>
      <c r="H29" s="68"/>
    </row>
    <row r="30" spans="1:8" ht="12.75" customHeight="1">
      <c r="A30" s="1">
        <v>22</v>
      </c>
      <c r="B30" s="1" t="s">
        <v>173</v>
      </c>
      <c r="C30" s="1" t="s">
        <v>174</v>
      </c>
      <c r="D30" s="1" t="s">
        <v>141</v>
      </c>
      <c r="E30" s="1">
        <v>22350</v>
      </c>
      <c r="F30" s="66">
        <v>128.076675</v>
      </c>
      <c r="G30" s="67">
        <v>0.0151</v>
      </c>
      <c r="H30" s="68"/>
    </row>
    <row r="31" spans="1:8" ht="12.75" customHeight="1">
      <c r="A31" s="1">
        <v>23</v>
      </c>
      <c r="B31" s="1" t="s">
        <v>202</v>
      </c>
      <c r="C31" s="1" t="s">
        <v>203</v>
      </c>
      <c r="D31" s="1" t="s">
        <v>132</v>
      </c>
      <c r="E31" s="1">
        <v>42810</v>
      </c>
      <c r="F31" s="66">
        <v>127.87347</v>
      </c>
      <c r="G31" s="67">
        <v>0.015</v>
      </c>
      <c r="H31" s="68"/>
    </row>
    <row r="32" spans="1:8" ht="12.75" customHeight="1">
      <c r="A32" s="1">
        <v>24</v>
      </c>
      <c r="B32" s="1" t="s">
        <v>183</v>
      </c>
      <c r="C32" s="1" t="s">
        <v>119</v>
      </c>
      <c r="D32" s="1" t="s">
        <v>135</v>
      </c>
      <c r="E32" s="1">
        <v>50000</v>
      </c>
      <c r="F32" s="66">
        <v>121.525</v>
      </c>
      <c r="G32" s="67">
        <v>0.0143</v>
      </c>
      <c r="H32" s="68"/>
    </row>
    <row r="33" spans="1:8" ht="12.75" customHeight="1">
      <c r="A33" s="1">
        <v>25</v>
      </c>
      <c r="B33" s="1" t="s">
        <v>163</v>
      </c>
      <c r="C33" s="1" t="s">
        <v>78</v>
      </c>
      <c r="D33" s="1" t="s">
        <v>138</v>
      </c>
      <c r="E33" s="1">
        <v>19500</v>
      </c>
      <c r="F33" s="66">
        <v>117.73125</v>
      </c>
      <c r="G33" s="67">
        <v>0.0138</v>
      </c>
      <c r="H33" s="68"/>
    </row>
    <row r="34" spans="1:8" ht="12.75" customHeight="1">
      <c r="A34" s="1">
        <v>26</v>
      </c>
      <c r="B34" s="1" t="s">
        <v>186</v>
      </c>
      <c r="C34" s="1" t="s">
        <v>187</v>
      </c>
      <c r="D34" s="1" t="s">
        <v>145</v>
      </c>
      <c r="E34" s="1">
        <v>6270</v>
      </c>
      <c r="F34" s="66">
        <v>110.13255</v>
      </c>
      <c r="G34" s="67">
        <v>0.0129</v>
      </c>
      <c r="H34" s="68"/>
    </row>
    <row r="35" spans="1:8" ht="12.75" customHeight="1">
      <c r="A35" s="1">
        <v>27</v>
      </c>
      <c r="B35" s="1" t="s">
        <v>188</v>
      </c>
      <c r="C35" s="1" t="s">
        <v>189</v>
      </c>
      <c r="D35" s="1" t="s">
        <v>145</v>
      </c>
      <c r="E35" s="1">
        <v>8500</v>
      </c>
      <c r="F35" s="66">
        <v>101.92775</v>
      </c>
      <c r="G35" s="67">
        <v>0.012</v>
      </c>
      <c r="H35" s="68"/>
    </row>
    <row r="36" spans="1:8" ht="12.75" customHeight="1">
      <c r="A36" s="1">
        <v>28</v>
      </c>
      <c r="B36" s="1" t="s">
        <v>181</v>
      </c>
      <c r="C36" s="1" t="s">
        <v>182</v>
      </c>
      <c r="D36" s="1" t="s">
        <v>155</v>
      </c>
      <c r="E36" s="1">
        <v>10990</v>
      </c>
      <c r="F36" s="66">
        <v>97.201055</v>
      </c>
      <c r="G36" s="67">
        <v>0.011399999999999999</v>
      </c>
      <c r="H36" s="68"/>
    </row>
    <row r="37" spans="1:8" ht="12.75" customHeight="1">
      <c r="A37" s="1">
        <v>29</v>
      </c>
      <c r="B37" s="1" t="s">
        <v>192</v>
      </c>
      <c r="C37" s="1" t="s">
        <v>193</v>
      </c>
      <c r="D37" s="1" t="s">
        <v>159</v>
      </c>
      <c r="E37" s="1">
        <v>55380</v>
      </c>
      <c r="F37" s="66">
        <v>91.57083</v>
      </c>
      <c r="G37" s="67">
        <v>0.0108</v>
      </c>
      <c r="H37" s="68"/>
    </row>
    <row r="38" spans="1:8" ht="12.75" customHeight="1">
      <c r="A38" s="1">
        <v>30</v>
      </c>
      <c r="B38" s="1" t="s">
        <v>228</v>
      </c>
      <c r="C38" s="1" t="s">
        <v>121</v>
      </c>
      <c r="D38" s="1" t="s">
        <v>135</v>
      </c>
      <c r="E38" s="1">
        <v>54310</v>
      </c>
      <c r="F38" s="66">
        <v>88.117975</v>
      </c>
      <c r="G38" s="67">
        <v>0.0104</v>
      </c>
      <c r="H38" s="68"/>
    </row>
    <row r="39" spans="1:8" ht="12.75" customHeight="1">
      <c r="A39" s="1">
        <v>31</v>
      </c>
      <c r="B39" s="1" t="s">
        <v>229</v>
      </c>
      <c r="C39" s="1" t="s">
        <v>230</v>
      </c>
      <c r="D39" s="1" t="s">
        <v>227</v>
      </c>
      <c r="E39" s="1">
        <v>2500</v>
      </c>
      <c r="F39" s="66">
        <v>82.825</v>
      </c>
      <c r="G39" s="67">
        <v>0.0097</v>
      </c>
      <c r="H39" s="68"/>
    </row>
    <row r="40" spans="1:8" ht="12.75" customHeight="1">
      <c r="A40" s="1">
        <v>32</v>
      </c>
      <c r="B40" s="1" t="s">
        <v>190</v>
      </c>
      <c r="C40" s="1" t="s">
        <v>191</v>
      </c>
      <c r="D40" s="1" t="s">
        <v>167</v>
      </c>
      <c r="E40" s="1">
        <v>7251</v>
      </c>
      <c r="F40" s="66">
        <v>65.900714</v>
      </c>
      <c r="G40" s="67">
        <v>0.0077</v>
      </c>
      <c r="H40" s="68"/>
    </row>
    <row r="41" spans="1:8" ht="12.75" customHeight="1">
      <c r="A41" s="1">
        <v>33</v>
      </c>
      <c r="B41" s="1" t="s">
        <v>208</v>
      </c>
      <c r="C41" s="1" t="s">
        <v>209</v>
      </c>
      <c r="D41" s="1" t="s">
        <v>145</v>
      </c>
      <c r="E41" s="1">
        <v>10900</v>
      </c>
      <c r="F41" s="66">
        <v>61.74305</v>
      </c>
      <c r="G41" s="67">
        <v>0.0073</v>
      </c>
      <c r="H41" s="68"/>
    </row>
    <row r="42" spans="1:8" ht="12.75" customHeight="1">
      <c r="A42" s="1">
        <v>34</v>
      </c>
      <c r="B42" s="1" t="s">
        <v>214</v>
      </c>
      <c r="C42" s="1" t="s">
        <v>215</v>
      </c>
      <c r="D42" s="1" t="s">
        <v>178</v>
      </c>
      <c r="E42" s="1">
        <v>46980</v>
      </c>
      <c r="F42" s="66">
        <v>54.75519</v>
      </c>
      <c r="G42" s="67">
        <v>0.0064</v>
      </c>
      <c r="H42" s="68"/>
    </row>
    <row r="43" spans="1:8" ht="12.75" customHeight="1">
      <c r="A43" s="1">
        <v>35</v>
      </c>
      <c r="B43" s="1" t="s">
        <v>210</v>
      </c>
      <c r="C43" s="1" t="s">
        <v>211</v>
      </c>
      <c r="D43" s="1" t="s">
        <v>138</v>
      </c>
      <c r="E43" s="1">
        <v>3420</v>
      </c>
      <c r="F43" s="66">
        <v>24.81723</v>
      </c>
      <c r="G43" s="67">
        <v>0.0029</v>
      </c>
      <c r="H43" s="68"/>
    </row>
    <row r="44" spans="1:9" ht="12.75" customHeight="1">
      <c r="A44" s="70"/>
      <c r="B44" s="70"/>
      <c r="C44" s="71" t="s">
        <v>42</v>
      </c>
      <c r="D44" s="71"/>
      <c r="E44" s="71"/>
      <c r="F44" s="72">
        <f>SUM(F9:F43)</f>
        <v>6114.190669999998</v>
      </c>
      <c r="G44" s="73">
        <f>SUM(G9:G43)</f>
        <v>0.7185</v>
      </c>
      <c r="H44" s="74"/>
      <c r="I44" s="46"/>
    </row>
    <row r="45" spans="6:8" ht="12.75" customHeight="1">
      <c r="F45" s="66"/>
      <c r="G45" s="67"/>
      <c r="H45" s="68"/>
    </row>
    <row r="46" spans="3:8" ht="12.75" customHeight="1">
      <c r="C46" s="12" t="s">
        <v>11</v>
      </c>
      <c r="F46" s="66"/>
      <c r="G46" s="67"/>
      <c r="H46" s="68"/>
    </row>
    <row r="47" spans="3:8" ht="12.75" customHeight="1">
      <c r="C47" s="12" t="s">
        <v>12</v>
      </c>
      <c r="F47" s="66"/>
      <c r="G47" s="67"/>
      <c r="H47" s="68"/>
    </row>
    <row r="48" spans="1:8" ht="12.75" customHeight="1">
      <c r="A48" s="1">
        <v>36</v>
      </c>
      <c r="B48" s="1" t="s">
        <v>33</v>
      </c>
      <c r="C48" s="1" t="s">
        <v>34</v>
      </c>
      <c r="D48" s="1" t="s">
        <v>21</v>
      </c>
      <c r="E48" s="1">
        <v>60000000</v>
      </c>
      <c r="F48" s="66">
        <v>597.0132</v>
      </c>
      <c r="G48" s="67">
        <v>0.0702</v>
      </c>
      <c r="H48" s="68">
        <v>41236</v>
      </c>
    </row>
    <row r="49" spans="1:9" ht="12.75" customHeight="1">
      <c r="A49" s="70"/>
      <c r="B49" s="70"/>
      <c r="C49" s="71" t="s">
        <v>42</v>
      </c>
      <c r="D49" s="71"/>
      <c r="E49" s="71"/>
      <c r="F49" s="72">
        <f>SUM(F48:F48)</f>
        <v>597.0132</v>
      </c>
      <c r="G49" s="73">
        <f>SUM(G48:G48)</f>
        <v>0.0702</v>
      </c>
      <c r="H49" s="74"/>
      <c r="I49" s="46"/>
    </row>
    <row r="50" spans="6:8" ht="12.75" customHeight="1">
      <c r="F50" s="66"/>
      <c r="G50" s="67"/>
      <c r="H50" s="68"/>
    </row>
    <row r="51" spans="3:8" ht="12.75" customHeight="1">
      <c r="C51" s="12" t="s">
        <v>43</v>
      </c>
      <c r="F51" s="66"/>
      <c r="G51" s="67"/>
      <c r="H51" s="68"/>
    </row>
    <row r="52" spans="1:8" ht="12.75" customHeight="1">
      <c r="A52" s="1">
        <v>37</v>
      </c>
      <c r="B52" s="1" t="s">
        <v>72</v>
      </c>
      <c r="C52" s="1" t="s">
        <v>73</v>
      </c>
      <c r="D52" s="1" t="s">
        <v>21</v>
      </c>
      <c r="E52" s="1">
        <v>30000000</v>
      </c>
      <c r="F52" s="66">
        <v>300</v>
      </c>
      <c r="G52" s="67">
        <v>0.0353</v>
      </c>
      <c r="H52" s="68">
        <v>41214</v>
      </c>
    </row>
    <row r="53" spans="1:9" ht="12.75" customHeight="1">
      <c r="A53" s="70"/>
      <c r="B53" s="70"/>
      <c r="C53" s="71" t="s">
        <v>42</v>
      </c>
      <c r="D53" s="71"/>
      <c r="E53" s="71"/>
      <c r="F53" s="72">
        <f>SUM(F52:F52)</f>
        <v>300</v>
      </c>
      <c r="G53" s="73">
        <f>SUM(G52:G52)</f>
        <v>0.0353</v>
      </c>
      <c r="H53" s="74"/>
      <c r="I53" s="46"/>
    </row>
    <row r="54" spans="6:8" ht="12.75" customHeight="1">
      <c r="F54" s="66"/>
      <c r="G54" s="67"/>
      <c r="H54" s="68"/>
    </row>
    <row r="55" spans="3:8" ht="12.75" customHeight="1">
      <c r="C55" s="12" t="s">
        <v>116</v>
      </c>
      <c r="F55" s="66"/>
      <c r="G55" s="67"/>
      <c r="H55" s="68"/>
    </row>
    <row r="56" spans="3:8" ht="12.75" customHeight="1">
      <c r="C56" s="12" t="s">
        <v>117</v>
      </c>
      <c r="F56" s="66"/>
      <c r="G56" s="67"/>
      <c r="H56" s="68"/>
    </row>
    <row r="57" spans="1:8" ht="12.75" customHeight="1">
      <c r="A57" s="1">
        <v>38</v>
      </c>
      <c r="B57" s="1" t="s">
        <v>231</v>
      </c>
      <c r="C57" s="1" t="s">
        <v>112</v>
      </c>
      <c r="D57" s="1" t="s">
        <v>223</v>
      </c>
      <c r="E57" s="1">
        <v>50000000</v>
      </c>
      <c r="F57" s="66">
        <v>505.335</v>
      </c>
      <c r="G57" s="67">
        <v>0.0594</v>
      </c>
      <c r="H57" s="68">
        <v>41869</v>
      </c>
    </row>
    <row r="58" spans="1:8" ht="12.75" customHeight="1">
      <c r="A58" s="1">
        <v>39</v>
      </c>
      <c r="B58" s="1" t="s">
        <v>232</v>
      </c>
      <c r="C58" s="1" t="s">
        <v>213</v>
      </c>
      <c r="D58" s="1" t="s">
        <v>96</v>
      </c>
      <c r="E58" s="1">
        <v>50000000</v>
      </c>
      <c r="F58" s="66">
        <v>504.8085</v>
      </c>
      <c r="G58" s="67">
        <v>0.0593</v>
      </c>
      <c r="H58" s="68">
        <v>42974</v>
      </c>
    </row>
    <row r="59" spans="1:8" ht="12.75" customHeight="1">
      <c r="A59" s="1">
        <v>40</v>
      </c>
      <c r="B59" s="1" t="s">
        <v>233</v>
      </c>
      <c r="C59" s="1" t="s">
        <v>71</v>
      </c>
      <c r="D59" s="1" t="s">
        <v>224</v>
      </c>
      <c r="E59" s="1">
        <v>50000000</v>
      </c>
      <c r="F59" s="66">
        <v>494.622</v>
      </c>
      <c r="G59" s="67">
        <v>0.0581</v>
      </c>
      <c r="H59" s="68">
        <v>41397</v>
      </c>
    </row>
    <row r="60" spans="1:8" ht="12.75" customHeight="1">
      <c r="A60" s="1">
        <v>41</v>
      </c>
      <c r="B60" s="1" t="s">
        <v>218</v>
      </c>
      <c r="C60" s="1" t="s">
        <v>187</v>
      </c>
      <c r="D60" s="1" t="s">
        <v>101</v>
      </c>
      <c r="E60" s="1">
        <v>220500</v>
      </c>
      <c r="F60" s="66">
        <v>2.209822</v>
      </c>
      <c r="G60" s="67">
        <v>0.0003</v>
      </c>
      <c r="H60" s="68">
        <v>41722</v>
      </c>
    </row>
    <row r="61" spans="1:9" ht="12.75" customHeight="1">
      <c r="A61" s="70"/>
      <c r="B61" s="70"/>
      <c r="C61" s="71" t="s">
        <v>42</v>
      </c>
      <c r="D61" s="71"/>
      <c r="E61" s="71"/>
      <c r="F61" s="72">
        <f>SUM(F57:F60)</f>
        <v>1506.975322</v>
      </c>
      <c r="G61" s="73">
        <f>SUM(G57:G60)</f>
        <v>0.1771</v>
      </c>
      <c r="H61" s="74"/>
      <c r="I61" s="46"/>
    </row>
    <row r="62" spans="6:8" ht="12.75" customHeight="1">
      <c r="F62" s="66"/>
      <c r="G62" s="67"/>
      <c r="H62" s="68"/>
    </row>
    <row r="63" spans="3:8" ht="12.75" customHeight="1">
      <c r="C63" s="12" t="s">
        <v>81</v>
      </c>
      <c r="F63" s="66">
        <v>149.96998</v>
      </c>
      <c r="G63" s="67">
        <v>0.0176</v>
      </c>
      <c r="H63" s="68"/>
    </row>
    <row r="64" spans="1:9" ht="12.75" customHeight="1">
      <c r="A64" s="70"/>
      <c r="B64" s="70"/>
      <c r="C64" s="71" t="s">
        <v>42</v>
      </c>
      <c r="D64" s="71"/>
      <c r="E64" s="71"/>
      <c r="F64" s="72">
        <f>SUM(F63:F63)</f>
        <v>149.96998</v>
      </c>
      <c r="G64" s="73">
        <f>SUM(G63:G63)</f>
        <v>0.0176</v>
      </c>
      <c r="H64" s="74"/>
      <c r="I64" s="46"/>
    </row>
    <row r="65" spans="6:8" ht="12.75" customHeight="1">
      <c r="F65" s="66"/>
      <c r="G65" s="67"/>
      <c r="H65" s="68"/>
    </row>
    <row r="66" spans="3:8" ht="12.75" customHeight="1">
      <c r="C66" s="12" t="s">
        <v>82</v>
      </c>
      <c r="F66" s="66"/>
      <c r="G66" s="67"/>
      <c r="H66" s="68"/>
    </row>
    <row r="67" spans="3:8" ht="12.75" customHeight="1">
      <c r="C67" s="12" t="s">
        <v>83</v>
      </c>
      <c r="F67" s="66">
        <v>-159.958919</v>
      </c>
      <c r="G67" s="67">
        <v>-0.0187</v>
      </c>
      <c r="H67" s="68"/>
    </row>
    <row r="68" spans="1:9" ht="12.75" customHeight="1">
      <c r="A68" s="70"/>
      <c r="B68" s="70"/>
      <c r="C68" s="71" t="s">
        <v>42</v>
      </c>
      <c r="D68" s="71"/>
      <c r="E68" s="71"/>
      <c r="F68" s="72">
        <f>SUM(F67:F67)</f>
        <v>-159.958919</v>
      </c>
      <c r="G68" s="73">
        <f>SUM(G67:G67)</f>
        <v>-0.0187</v>
      </c>
      <c r="H68" s="74"/>
      <c r="I68" s="46"/>
    </row>
    <row r="69" spans="1:9" ht="12.75" customHeight="1">
      <c r="A69" s="75"/>
      <c r="B69" s="75"/>
      <c r="C69" s="76" t="s">
        <v>84</v>
      </c>
      <c r="D69" s="76"/>
      <c r="E69" s="76"/>
      <c r="F69" s="77">
        <f>SUM(F44,F49,F53,F61,F64,F68)</f>
        <v>8508.190252999997</v>
      </c>
      <c r="G69" s="78">
        <f>SUM(G44,G49,G53,G61,G64,G68)</f>
        <v>1.0000000000000002</v>
      </c>
      <c r="H69" s="79"/>
      <c r="I69" s="52"/>
    </row>
    <row r="70" ht="12.75" customHeight="1"/>
    <row r="71" ht="12.75" customHeight="1">
      <c r="C71" s="12" t="s">
        <v>85</v>
      </c>
    </row>
    <row r="72" ht="12.75" customHeight="1">
      <c r="C72" s="12" t="s">
        <v>86</v>
      </c>
    </row>
    <row r="73" ht="12.75" customHeight="1">
      <c r="C73" s="12" t="s">
        <v>219</v>
      </c>
    </row>
    <row r="74" ht="12.75" customHeight="1"/>
    <row r="75" ht="12.75" customHeight="1"/>
    <row r="76" spans="3:9" ht="12.75" customHeight="1">
      <c r="C76" s="1" t="s">
        <v>310</v>
      </c>
      <c r="D76" s="5"/>
      <c r="F76" s="2"/>
      <c r="G76" s="85"/>
      <c r="H76" s="93"/>
      <c r="I76" s="69"/>
    </row>
    <row r="77" spans="3:9" ht="12.75" customHeight="1">
      <c r="C77" s="1" t="s">
        <v>334</v>
      </c>
      <c r="D77" s="5" t="s">
        <v>312</v>
      </c>
      <c r="F77" s="2"/>
      <c r="G77" s="85"/>
      <c r="H77" s="93"/>
      <c r="I77" s="69"/>
    </row>
    <row r="78" spans="3:9" ht="12.75" customHeight="1">
      <c r="C78" s="1" t="s">
        <v>330</v>
      </c>
      <c r="D78" s="5"/>
      <c r="F78" s="2"/>
      <c r="G78" s="85"/>
      <c r="H78" s="93"/>
      <c r="I78" s="69"/>
    </row>
    <row r="79" spans="3:9" ht="12.75" customHeight="1">
      <c r="C79" s="11" t="s">
        <v>313</v>
      </c>
      <c r="D79" s="81">
        <v>9.827448</v>
      </c>
      <c r="E79" s="7"/>
      <c r="F79" s="2"/>
      <c r="G79" s="85"/>
      <c r="H79" s="93"/>
      <c r="I79" s="69"/>
    </row>
    <row r="80" spans="3:9" ht="12.75" customHeight="1">
      <c r="C80" s="11" t="s">
        <v>335</v>
      </c>
      <c r="D80" s="81">
        <v>9.827448</v>
      </c>
      <c r="E80" s="7"/>
      <c r="F80" s="2"/>
      <c r="G80" s="85"/>
      <c r="H80" s="93"/>
      <c r="I80" s="69"/>
    </row>
    <row r="81" spans="3:9" ht="12.75" customHeight="1">
      <c r="C81" s="11" t="s">
        <v>332</v>
      </c>
      <c r="D81" s="81"/>
      <c r="E81" s="7"/>
      <c r="F81" s="82"/>
      <c r="G81" s="86"/>
      <c r="H81" s="84"/>
      <c r="I81" s="69"/>
    </row>
    <row r="82" spans="3:9" ht="12.75" customHeight="1">
      <c r="C82" s="11" t="s">
        <v>313</v>
      </c>
      <c r="D82" s="81">
        <v>9.77</v>
      </c>
      <c r="E82" s="7"/>
      <c r="F82" s="2"/>
      <c r="G82" s="85"/>
      <c r="H82" s="93"/>
      <c r="I82" s="69"/>
    </row>
    <row r="83" spans="3:9" ht="12.75" customHeight="1">
      <c r="C83" s="11" t="s">
        <v>335</v>
      </c>
      <c r="D83" s="81">
        <v>9.77</v>
      </c>
      <c r="E83" s="7"/>
      <c r="F83" s="2"/>
      <c r="G83" s="85"/>
      <c r="H83" s="93"/>
      <c r="I83" s="69"/>
    </row>
    <row r="84" spans="3:9" ht="12.75" customHeight="1">
      <c r="C84" s="1" t="s">
        <v>383</v>
      </c>
      <c r="D84" s="21" t="s">
        <v>312</v>
      </c>
      <c r="E84" s="7"/>
      <c r="F84" s="2"/>
      <c r="G84" s="85"/>
      <c r="H84" s="69"/>
      <c r="I84" s="1"/>
    </row>
    <row r="85" spans="3:8" ht="12.75" customHeight="1">
      <c r="C85" s="83" t="s">
        <v>360</v>
      </c>
      <c r="D85" s="7"/>
      <c r="E85" s="83"/>
      <c r="F85" s="7"/>
      <c r="G85" s="7"/>
      <c r="H85" s="7"/>
    </row>
    <row r="86" spans="3:9" ht="12.75" customHeight="1">
      <c r="C86" s="87" t="s">
        <v>336</v>
      </c>
      <c r="D86" s="87" t="s">
        <v>337</v>
      </c>
      <c r="E86" s="87" t="s">
        <v>338</v>
      </c>
      <c r="F86" s="87" t="s">
        <v>339</v>
      </c>
      <c r="G86" s="87" t="s">
        <v>340</v>
      </c>
      <c r="H86" s="87" t="s">
        <v>341</v>
      </c>
      <c r="I86" s="87" t="s">
        <v>342</v>
      </c>
    </row>
    <row r="87" spans="3:9" ht="12.75" customHeight="1">
      <c r="C87" s="7" t="s">
        <v>343</v>
      </c>
      <c r="D87" s="59" t="s">
        <v>312</v>
      </c>
      <c r="E87" s="59" t="s">
        <v>312</v>
      </c>
      <c r="F87" s="59" t="s">
        <v>312</v>
      </c>
      <c r="G87" s="59" t="s">
        <v>312</v>
      </c>
      <c r="H87" s="59" t="s">
        <v>312</v>
      </c>
      <c r="I87" s="59" t="s">
        <v>312</v>
      </c>
    </row>
    <row r="88" spans="3:9" ht="12.75" customHeight="1">
      <c r="C88" s="7" t="s">
        <v>344</v>
      </c>
      <c r="D88" s="59" t="s">
        <v>312</v>
      </c>
      <c r="E88" s="59" t="s">
        <v>312</v>
      </c>
      <c r="F88" s="59" t="s">
        <v>312</v>
      </c>
      <c r="G88" s="59" t="s">
        <v>312</v>
      </c>
      <c r="H88" s="59" t="s">
        <v>312</v>
      </c>
      <c r="I88" s="59" t="s">
        <v>312</v>
      </c>
    </row>
    <row r="89" spans="3:8" ht="12.75" customHeight="1">
      <c r="C89" s="88"/>
      <c r="D89" s="81"/>
      <c r="E89" s="7"/>
      <c r="F89" s="82"/>
      <c r="G89" s="86"/>
      <c r="H89" s="7"/>
    </row>
    <row r="90" spans="3:8" ht="12.75" customHeight="1">
      <c r="C90" s="83" t="s">
        <v>362</v>
      </c>
      <c r="D90" s="7"/>
      <c r="E90" s="7"/>
      <c r="F90" s="7"/>
      <c r="G90" s="7"/>
      <c r="H90" s="7"/>
    </row>
    <row r="91" spans="3:8" ht="12.75" customHeight="1">
      <c r="C91" s="87" t="s">
        <v>336</v>
      </c>
      <c r="D91" s="87" t="s">
        <v>337</v>
      </c>
      <c r="E91" s="87" t="s">
        <v>345</v>
      </c>
      <c r="F91" s="87" t="s">
        <v>346</v>
      </c>
      <c r="G91" s="87" t="s">
        <v>347</v>
      </c>
      <c r="H91" s="87" t="s">
        <v>348</v>
      </c>
    </row>
    <row r="92" spans="3:8" ht="12.75" customHeight="1">
      <c r="C92" s="7" t="s">
        <v>343</v>
      </c>
      <c r="D92" s="59" t="s">
        <v>312</v>
      </c>
      <c r="E92" s="59"/>
      <c r="F92" s="59" t="s">
        <v>312</v>
      </c>
      <c r="G92" s="59" t="s">
        <v>312</v>
      </c>
      <c r="H92" s="59" t="s">
        <v>312</v>
      </c>
    </row>
    <row r="93" spans="3:9" ht="12.75" customHeight="1">
      <c r="C93" s="7" t="s">
        <v>344</v>
      </c>
      <c r="D93" s="59" t="s">
        <v>312</v>
      </c>
      <c r="E93" s="59"/>
      <c r="F93" s="59" t="s">
        <v>312</v>
      </c>
      <c r="G93" s="59" t="s">
        <v>312</v>
      </c>
      <c r="H93" s="59" t="s">
        <v>312</v>
      </c>
      <c r="I93" s="89"/>
    </row>
    <row r="94" spans="3:8" ht="12.75" customHeight="1">
      <c r="C94" s="94"/>
      <c r="D94" s="92"/>
      <c r="E94" s="92"/>
      <c r="F94" s="92"/>
      <c r="G94" s="94"/>
      <c r="H94" s="95"/>
    </row>
    <row r="95" spans="3:8" ht="12.75" customHeight="1">
      <c r="C95" s="83" t="s">
        <v>361</v>
      </c>
      <c r="D95" s="7"/>
      <c r="E95" s="83"/>
      <c r="F95" s="7"/>
      <c r="G95" s="7"/>
      <c r="H95" s="7"/>
    </row>
    <row r="96" spans="3:8" ht="12.75" customHeight="1">
      <c r="C96" s="87" t="s">
        <v>336</v>
      </c>
      <c r="D96" s="87" t="s">
        <v>337</v>
      </c>
      <c r="E96" s="87" t="s">
        <v>338</v>
      </c>
      <c r="F96" s="87" t="s">
        <v>349</v>
      </c>
      <c r="G96" s="87" t="s">
        <v>350</v>
      </c>
      <c r="H96" s="87" t="s">
        <v>351</v>
      </c>
    </row>
    <row r="97" spans="3:8" ht="12.75" customHeight="1">
      <c r="C97" s="7" t="s">
        <v>343</v>
      </c>
      <c r="D97" s="59" t="s">
        <v>312</v>
      </c>
      <c r="E97" s="59" t="s">
        <v>312</v>
      </c>
      <c r="F97" s="59" t="s">
        <v>312</v>
      </c>
      <c r="G97" s="59" t="s">
        <v>312</v>
      </c>
      <c r="H97" s="59" t="s">
        <v>312</v>
      </c>
    </row>
    <row r="98" spans="3:8" ht="12.75" customHeight="1">
      <c r="C98" s="7" t="s">
        <v>344</v>
      </c>
      <c r="D98" s="59" t="s">
        <v>312</v>
      </c>
      <c r="E98" s="59" t="s">
        <v>312</v>
      </c>
      <c r="F98" s="59" t="s">
        <v>312</v>
      </c>
      <c r="G98" s="59" t="s">
        <v>312</v>
      </c>
      <c r="H98" s="59" t="s">
        <v>312</v>
      </c>
    </row>
    <row r="99" spans="3:8" ht="12.75" customHeight="1">
      <c r="C99" s="94"/>
      <c r="D99" s="92"/>
      <c r="E99" s="92"/>
      <c r="F99" s="92"/>
      <c r="G99" s="94"/>
      <c r="H99" s="95"/>
    </row>
    <row r="100" spans="3:8" ht="12.75" customHeight="1">
      <c r="C100" s="83" t="s">
        <v>363</v>
      </c>
      <c r="D100" s="7"/>
      <c r="E100" s="84"/>
      <c r="F100" s="7"/>
      <c r="G100" s="7"/>
      <c r="H100" s="95"/>
    </row>
    <row r="101" spans="3:8" ht="12.75" customHeight="1">
      <c r="C101" s="87" t="s">
        <v>336</v>
      </c>
      <c r="D101" s="87" t="s">
        <v>337</v>
      </c>
      <c r="E101" s="87" t="s">
        <v>352</v>
      </c>
      <c r="F101" s="87" t="s">
        <v>353</v>
      </c>
      <c r="G101" s="87" t="s">
        <v>354</v>
      </c>
      <c r="H101" s="87" t="s">
        <v>348</v>
      </c>
    </row>
    <row r="102" spans="3:8" ht="12.75" customHeight="1">
      <c r="C102" s="7" t="s">
        <v>343</v>
      </c>
      <c r="D102" s="59" t="s">
        <v>312</v>
      </c>
      <c r="E102" s="59" t="s">
        <v>312</v>
      </c>
      <c r="F102" s="59" t="s">
        <v>312</v>
      </c>
      <c r="G102" s="59" t="s">
        <v>312</v>
      </c>
      <c r="H102" s="59" t="s">
        <v>312</v>
      </c>
    </row>
    <row r="103" spans="3:8" ht="12.75" customHeight="1">
      <c r="C103" s="7" t="s">
        <v>344</v>
      </c>
      <c r="D103" s="59" t="s">
        <v>312</v>
      </c>
      <c r="E103" s="59" t="s">
        <v>312</v>
      </c>
      <c r="F103" s="59" t="s">
        <v>312</v>
      </c>
      <c r="G103" s="59" t="s">
        <v>312</v>
      </c>
      <c r="H103" s="59" t="s">
        <v>312</v>
      </c>
    </row>
    <row r="104" spans="3:9" ht="12.75" customHeight="1">
      <c r="C104" s="1" t="s">
        <v>383</v>
      </c>
      <c r="D104" s="21" t="s">
        <v>312</v>
      </c>
      <c r="E104" s="7"/>
      <c r="F104" s="2"/>
      <c r="G104" s="85"/>
      <c r="H104" s="93"/>
      <c r="I104" s="69"/>
    </row>
    <row r="105" spans="3:9" ht="12.75" customHeight="1">
      <c r="C105" s="7" t="s">
        <v>384</v>
      </c>
      <c r="D105" s="21" t="s">
        <v>312</v>
      </c>
      <c r="E105" s="7"/>
      <c r="F105" s="2"/>
      <c r="G105" s="85"/>
      <c r="H105" s="93"/>
      <c r="I105" s="69"/>
    </row>
    <row r="106" spans="3:9" ht="12.75" customHeight="1">
      <c r="C106" s="1" t="s">
        <v>386</v>
      </c>
      <c r="D106" s="21" t="s">
        <v>312</v>
      </c>
      <c r="E106" s="7"/>
      <c r="F106" s="2"/>
      <c r="G106" s="85"/>
      <c r="H106" s="93"/>
      <c r="I106" s="69"/>
    </row>
    <row r="107" spans="3:9" ht="12.75" customHeight="1">
      <c r="C107" s="7" t="s">
        <v>355</v>
      </c>
      <c r="D107" s="91">
        <v>3.7654272718406108</v>
      </c>
      <c r="E107" s="7"/>
      <c r="F107" s="2"/>
      <c r="G107" s="85"/>
      <c r="H107" s="93"/>
      <c r="I107" s="69"/>
    </row>
    <row r="108" spans="3:9" ht="12.75" customHeight="1">
      <c r="C108" s="7" t="s">
        <v>377</v>
      </c>
      <c r="D108" s="7"/>
      <c r="E108" s="7"/>
      <c r="F108" s="2"/>
      <c r="G108" s="85"/>
      <c r="H108" s="93"/>
      <c r="I108" s="69"/>
    </row>
    <row r="109" spans="3:9" ht="12.75" customHeight="1">
      <c r="C109" s="12" t="s">
        <v>319</v>
      </c>
      <c r="D109" s="90" t="s">
        <v>320</v>
      </c>
      <c r="E109" s="90" t="s">
        <v>321</v>
      </c>
      <c r="F109" s="2"/>
      <c r="G109" s="85"/>
      <c r="H109" s="93"/>
      <c r="I109" s="69"/>
    </row>
    <row r="110" spans="3:9" ht="12.75" customHeight="1">
      <c r="C110" s="11" t="s">
        <v>357</v>
      </c>
      <c r="D110" s="15" t="s">
        <v>358</v>
      </c>
      <c r="E110" s="15" t="s">
        <v>358</v>
      </c>
      <c r="F110" s="2"/>
      <c r="G110" s="85"/>
      <c r="H110" s="93"/>
      <c r="I110" s="69"/>
    </row>
    <row r="111" spans="3:9" ht="12.75" customHeight="1">
      <c r="C111" s="7" t="s">
        <v>359</v>
      </c>
      <c r="D111" s="7"/>
      <c r="E111" s="7"/>
      <c r="F111" s="2"/>
      <c r="G111" s="85"/>
      <c r="H111" s="84"/>
      <c r="I111" s="69"/>
    </row>
    <row r="112" spans="3:9" ht="12.75">
      <c r="C112" s="7" t="s">
        <v>327</v>
      </c>
      <c r="G112" s="85"/>
      <c r="H112" s="84"/>
      <c r="I112" s="6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I70"/>
  <sheetViews>
    <sheetView showGridLines="0" zoomScalePageLayoutView="0" workbookViewId="0" topLeftCell="A46">
      <selection activeCell="C70" sqref="C70"/>
    </sheetView>
  </sheetViews>
  <sheetFormatPr defaultColWidth="9.140625" defaultRowHeight="12.75"/>
  <cols>
    <col min="1" max="1" width="7.57421875" style="1" customWidth="1"/>
    <col min="2" max="2" width="15.57421875" style="1" customWidth="1"/>
    <col min="3" max="3" width="80.8515625" style="1" customWidth="1"/>
    <col min="4" max="5" width="15.57421875" style="1" customWidth="1"/>
    <col min="6" max="6" width="23.57421875" style="1" customWidth="1"/>
    <col min="7" max="7" width="15.140625" style="1" customWidth="1"/>
    <col min="8" max="8" width="13.00390625" style="1" customWidth="1"/>
    <col min="9" max="9" width="14.57421875" style="7" customWidth="1"/>
    <col min="10" max="16384" width="9.140625" style="1" customWidth="1"/>
  </cols>
  <sheetData>
    <row r="1" spans="1:7" ht="12.75">
      <c r="A1" s="53"/>
      <c r="B1" s="53"/>
      <c r="C1" s="101" t="s">
        <v>234</v>
      </c>
      <c r="D1" s="101"/>
      <c r="E1" s="101"/>
      <c r="F1" s="101"/>
      <c r="G1" s="101"/>
    </row>
    <row r="2" spans="1:7" ht="12.75">
      <c r="A2" s="54" t="s">
        <v>1</v>
      </c>
      <c r="B2" s="54"/>
      <c r="C2" s="55" t="s">
        <v>2</v>
      </c>
      <c r="D2" s="56"/>
      <c r="E2" s="56"/>
      <c r="F2" s="57"/>
      <c r="G2" s="58"/>
    </row>
    <row r="3" spans="1:7" ht="15.75" customHeight="1">
      <c r="A3" s="59"/>
      <c r="B3" s="59"/>
      <c r="C3" s="60"/>
      <c r="D3" s="54"/>
      <c r="E3" s="54"/>
      <c r="F3" s="57"/>
      <c r="G3" s="58"/>
    </row>
    <row r="4" spans="1:9" ht="25.5">
      <c r="A4" s="61" t="s">
        <v>3</v>
      </c>
      <c r="B4" s="61" t="s">
        <v>4</v>
      </c>
      <c r="C4" s="62" t="s">
        <v>5</v>
      </c>
      <c r="D4" s="62" t="s">
        <v>6</v>
      </c>
      <c r="E4" s="62" t="s">
        <v>7</v>
      </c>
      <c r="F4" s="63" t="s">
        <v>8</v>
      </c>
      <c r="G4" s="64" t="s">
        <v>9</v>
      </c>
      <c r="H4" s="65" t="s">
        <v>10</v>
      </c>
      <c r="I4" s="36"/>
    </row>
    <row r="5" spans="6:8" ht="12.75" customHeight="1">
      <c r="F5" s="66"/>
      <c r="G5" s="67"/>
      <c r="H5" s="68"/>
    </row>
    <row r="6" spans="6:8" ht="12.75" customHeight="1">
      <c r="F6" s="66"/>
      <c r="G6" s="67"/>
      <c r="H6" s="68"/>
    </row>
    <row r="7" spans="3:8" ht="12.75" customHeight="1">
      <c r="C7" s="12" t="s">
        <v>11</v>
      </c>
      <c r="F7" s="66"/>
      <c r="G7" s="67"/>
      <c r="H7" s="68"/>
    </row>
    <row r="8" spans="3:8" ht="12.75" customHeight="1">
      <c r="C8" s="12" t="s">
        <v>12</v>
      </c>
      <c r="F8" s="66"/>
      <c r="G8" s="67"/>
      <c r="H8" s="68"/>
    </row>
    <row r="9" spans="1:8" ht="12.75" customHeight="1">
      <c r="A9" s="1">
        <v>1</v>
      </c>
      <c r="B9" s="1" t="s">
        <v>37</v>
      </c>
      <c r="C9" s="1" t="s">
        <v>38</v>
      </c>
      <c r="D9" s="1" t="s">
        <v>15</v>
      </c>
      <c r="E9" s="1">
        <v>110000000</v>
      </c>
      <c r="F9" s="66">
        <v>1083.9488</v>
      </c>
      <c r="G9" s="67">
        <v>0.0803</v>
      </c>
      <c r="H9" s="68">
        <v>41278</v>
      </c>
    </row>
    <row r="10" spans="1:8" ht="12.75" customHeight="1">
      <c r="A10" s="1">
        <v>2</v>
      </c>
      <c r="B10" s="1" t="s">
        <v>235</v>
      </c>
      <c r="C10" s="1" t="s">
        <v>78</v>
      </c>
      <c r="D10" s="1" t="s">
        <v>21</v>
      </c>
      <c r="E10" s="1">
        <v>50000000</v>
      </c>
      <c r="F10" s="66">
        <v>468.954</v>
      </c>
      <c r="G10" s="67">
        <v>0.0348</v>
      </c>
      <c r="H10" s="68">
        <v>41494</v>
      </c>
    </row>
    <row r="11" spans="1:9" ht="12.75" customHeight="1">
      <c r="A11" s="70"/>
      <c r="B11" s="70"/>
      <c r="C11" s="71" t="s">
        <v>42</v>
      </c>
      <c r="D11" s="71"/>
      <c r="E11" s="71"/>
      <c r="F11" s="72">
        <f>SUM(F9:F10)</f>
        <v>1552.9027999999998</v>
      </c>
      <c r="G11" s="73">
        <f>SUM(G9:G10)</f>
        <v>0.1151</v>
      </c>
      <c r="H11" s="74"/>
      <c r="I11" s="46"/>
    </row>
    <row r="12" spans="6:8" ht="12.75" customHeight="1">
      <c r="F12" s="66"/>
      <c r="G12" s="67"/>
      <c r="H12" s="68"/>
    </row>
    <row r="13" spans="3:8" ht="12.75" customHeight="1">
      <c r="C13" s="12" t="s">
        <v>43</v>
      </c>
      <c r="F13" s="66"/>
      <c r="G13" s="67"/>
      <c r="H13" s="68"/>
    </row>
    <row r="14" spans="1:8" ht="12.75" customHeight="1">
      <c r="A14" s="1">
        <v>3</v>
      </c>
      <c r="B14" s="1" t="s">
        <v>102</v>
      </c>
      <c r="C14" s="1" t="s">
        <v>103</v>
      </c>
      <c r="D14" s="1" t="s">
        <v>24</v>
      </c>
      <c r="E14" s="1">
        <v>150000000</v>
      </c>
      <c r="F14" s="66">
        <v>1448.076</v>
      </c>
      <c r="G14" s="67">
        <v>0.1073</v>
      </c>
      <c r="H14" s="68">
        <v>41346</v>
      </c>
    </row>
    <row r="15" spans="1:8" ht="12.75" customHeight="1">
      <c r="A15" s="1">
        <v>4</v>
      </c>
      <c r="B15" s="1" t="s">
        <v>236</v>
      </c>
      <c r="C15" s="1" t="s">
        <v>237</v>
      </c>
      <c r="D15" s="1" t="s">
        <v>24</v>
      </c>
      <c r="E15" s="1">
        <v>100000000</v>
      </c>
      <c r="F15" s="66">
        <v>928.948</v>
      </c>
      <c r="G15" s="67">
        <v>0.0689</v>
      </c>
      <c r="H15" s="68">
        <v>41515</v>
      </c>
    </row>
    <row r="16" spans="1:8" ht="12.75" customHeight="1">
      <c r="A16" s="1">
        <v>5</v>
      </c>
      <c r="B16" s="1" t="s">
        <v>107</v>
      </c>
      <c r="C16" s="1" t="s">
        <v>108</v>
      </c>
      <c r="D16" s="1" t="s">
        <v>21</v>
      </c>
      <c r="E16" s="1">
        <v>40000000</v>
      </c>
      <c r="F16" s="66">
        <v>396.512</v>
      </c>
      <c r="G16" s="67">
        <v>0.0294</v>
      </c>
      <c r="H16" s="68">
        <v>41247</v>
      </c>
    </row>
    <row r="17" spans="1:9" ht="12.75" customHeight="1">
      <c r="A17" s="70"/>
      <c r="B17" s="70"/>
      <c r="C17" s="71" t="s">
        <v>42</v>
      </c>
      <c r="D17" s="71"/>
      <c r="E17" s="71"/>
      <c r="F17" s="72">
        <f>SUM(F14:F16)</f>
        <v>2773.536</v>
      </c>
      <c r="G17" s="73">
        <f>SUM(G14:G16)</f>
        <v>0.20560000000000003</v>
      </c>
      <c r="H17" s="74"/>
      <c r="I17" s="46"/>
    </row>
    <row r="18" spans="6:8" ht="12.75" customHeight="1">
      <c r="F18" s="66"/>
      <c r="G18" s="67"/>
      <c r="H18" s="68"/>
    </row>
    <row r="19" spans="3:8" ht="12.75" customHeight="1">
      <c r="C19" s="12" t="s">
        <v>116</v>
      </c>
      <c r="F19" s="66"/>
      <c r="G19" s="67"/>
      <c r="H19" s="68"/>
    </row>
    <row r="20" spans="3:8" ht="12.75" customHeight="1">
      <c r="C20" s="12" t="s">
        <v>117</v>
      </c>
      <c r="F20" s="66"/>
      <c r="G20" s="67"/>
      <c r="H20" s="68"/>
    </row>
    <row r="21" spans="1:8" ht="12.75" customHeight="1">
      <c r="A21" s="1">
        <v>6</v>
      </c>
      <c r="B21" s="1" t="s">
        <v>239</v>
      </c>
      <c r="C21" s="1" t="s">
        <v>240</v>
      </c>
      <c r="D21" s="1" t="s">
        <v>100</v>
      </c>
      <c r="E21" s="1">
        <v>150000000</v>
      </c>
      <c r="F21" s="66">
        <v>1503.357</v>
      </c>
      <c r="G21" s="67">
        <v>0.1114</v>
      </c>
      <c r="H21" s="68">
        <v>41303</v>
      </c>
    </row>
    <row r="22" spans="1:8" ht="12.75" customHeight="1">
      <c r="A22" s="1">
        <v>7</v>
      </c>
      <c r="B22" s="1" t="s">
        <v>241</v>
      </c>
      <c r="C22" s="1" t="s">
        <v>242</v>
      </c>
      <c r="D22" s="1" t="s">
        <v>96</v>
      </c>
      <c r="E22" s="1">
        <v>130000000</v>
      </c>
      <c r="F22" s="66">
        <v>1313.8346</v>
      </c>
      <c r="G22" s="67">
        <v>0.0974</v>
      </c>
      <c r="H22" s="68">
        <v>42126</v>
      </c>
    </row>
    <row r="23" spans="1:8" ht="12.75" customHeight="1">
      <c r="A23" s="1">
        <v>8</v>
      </c>
      <c r="B23" s="1" t="s">
        <v>231</v>
      </c>
      <c r="C23" s="1" t="s">
        <v>112</v>
      </c>
      <c r="D23" s="1" t="s">
        <v>223</v>
      </c>
      <c r="E23" s="1">
        <v>100000000</v>
      </c>
      <c r="F23" s="66">
        <v>1010.67</v>
      </c>
      <c r="G23" s="67">
        <v>0.07490000000000001</v>
      </c>
      <c r="H23" s="68">
        <v>41869</v>
      </c>
    </row>
    <row r="24" spans="1:8" ht="12.75" customHeight="1">
      <c r="A24" s="1">
        <v>9</v>
      </c>
      <c r="B24" s="1" t="s">
        <v>243</v>
      </c>
      <c r="C24" s="1" t="s">
        <v>244</v>
      </c>
      <c r="D24" s="1" t="s">
        <v>238</v>
      </c>
      <c r="E24" s="1">
        <v>100000000</v>
      </c>
      <c r="F24" s="66">
        <v>1009.574</v>
      </c>
      <c r="G24" s="67">
        <v>0.0748</v>
      </c>
      <c r="H24" s="68">
        <v>41877</v>
      </c>
    </row>
    <row r="25" spans="1:8" ht="12.75" customHeight="1">
      <c r="A25" s="1">
        <v>10</v>
      </c>
      <c r="B25" s="1" t="s">
        <v>245</v>
      </c>
      <c r="C25" s="1" t="s">
        <v>121</v>
      </c>
      <c r="D25" s="1" t="s">
        <v>96</v>
      </c>
      <c r="E25" s="1">
        <v>75000000</v>
      </c>
      <c r="F25" s="66">
        <v>760.67925</v>
      </c>
      <c r="G25" s="67">
        <v>0.0564</v>
      </c>
      <c r="H25" s="68">
        <v>41831</v>
      </c>
    </row>
    <row r="26" spans="1:8" ht="12.75" customHeight="1">
      <c r="A26" s="1">
        <v>11</v>
      </c>
      <c r="B26" s="1" t="s">
        <v>246</v>
      </c>
      <c r="C26" s="1" t="s">
        <v>123</v>
      </c>
      <c r="D26" s="1" t="s">
        <v>96</v>
      </c>
      <c r="E26" s="1">
        <v>50000000</v>
      </c>
      <c r="F26" s="66">
        <v>506.919</v>
      </c>
      <c r="G26" s="67">
        <v>0.037599999999999995</v>
      </c>
      <c r="H26" s="68">
        <v>42898</v>
      </c>
    </row>
    <row r="27" spans="1:8" ht="12.75" customHeight="1">
      <c r="A27" s="1">
        <v>12</v>
      </c>
      <c r="B27" s="1" t="s">
        <v>247</v>
      </c>
      <c r="C27" s="1" t="s">
        <v>242</v>
      </c>
      <c r="D27" s="1" t="s">
        <v>96</v>
      </c>
      <c r="E27" s="1">
        <v>50000000</v>
      </c>
      <c r="F27" s="66">
        <v>504.201</v>
      </c>
      <c r="G27" s="67">
        <v>0.0374</v>
      </c>
      <c r="H27" s="68">
        <v>42968</v>
      </c>
    </row>
    <row r="28" spans="1:8" ht="12.75" customHeight="1">
      <c r="A28" s="1">
        <v>13</v>
      </c>
      <c r="B28" s="1" t="s">
        <v>248</v>
      </c>
      <c r="C28" s="1" t="s">
        <v>119</v>
      </c>
      <c r="D28" s="1" t="s">
        <v>96</v>
      </c>
      <c r="E28" s="1">
        <v>50000000</v>
      </c>
      <c r="F28" s="66">
        <v>503.7915</v>
      </c>
      <c r="G28" s="67">
        <v>0.0373</v>
      </c>
      <c r="H28" s="68">
        <v>41776</v>
      </c>
    </row>
    <row r="29" spans="1:8" ht="12.75" customHeight="1">
      <c r="A29" s="1">
        <v>14</v>
      </c>
      <c r="B29" s="1" t="s">
        <v>249</v>
      </c>
      <c r="C29" s="1" t="s">
        <v>134</v>
      </c>
      <c r="D29" s="1" t="s">
        <v>96</v>
      </c>
      <c r="E29" s="1">
        <v>50000000</v>
      </c>
      <c r="F29" s="66">
        <v>503.2925</v>
      </c>
      <c r="G29" s="67">
        <v>0.0373</v>
      </c>
      <c r="H29" s="68">
        <v>41867</v>
      </c>
    </row>
    <row r="30" spans="1:8" ht="12.75" customHeight="1">
      <c r="A30" s="1">
        <v>15</v>
      </c>
      <c r="B30" s="1" t="s">
        <v>118</v>
      </c>
      <c r="C30" s="1" t="s">
        <v>119</v>
      </c>
      <c r="D30" s="1" t="s">
        <v>96</v>
      </c>
      <c r="E30" s="1">
        <v>50000000</v>
      </c>
      <c r="F30" s="66">
        <v>502.202</v>
      </c>
      <c r="G30" s="67">
        <v>0.037200000000000004</v>
      </c>
      <c r="H30" s="68">
        <v>41432</v>
      </c>
    </row>
    <row r="31" spans="1:8" ht="12.75" customHeight="1">
      <c r="A31" s="1">
        <v>16</v>
      </c>
      <c r="B31" s="1" t="s">
        <v>250</v>
      </c>
      <c r="C31" s="1" t="s">
        <v>134</v>
      </c>
      <c r="D31" s="1" t="s">
        <v>96</v>
      </c>
      <c r="E31" s="1">
        <v>30000000</v>
      </c>
      <c r="F31" s="66">
        <v>301.845</v>
      </c>
      <c r="G31" s="67">
        <v>0.022400000000000003</v>
      </c>
      <c r="H31" s="68">
        <v>42223</v>
      </c>
    </row>
    <row r="32" spans="1:9" ht="12.75" customHeight="1">
      <c r="A32" s="70"/>
      <c r="B32" s="70"/>
      <c r="C32" s="71" t="s">
        <v>42</v>
      </c>
      <c r="D32" s="71"/>
      <c r="E32" s="71"/>
      <c r="F32" s="72">
        <f>SUM(F21:F31)</f>
        <v>8420.36585</v>
      </c>
      <c r="G32" s="73">
        <f>SUM(G21:G31)</f>
        <v>0.6241</v>
      </c>
      <c r="H32" s="74"/>
      <c r="I32" s="46"/>
    </row>
    <row r="33" spans="6:8" ht="12.75" customHeight="1">
      <c r="F33" s="66"/>
      <c r="G33" s="67"/>
      <c r="H33" s="68"/>
    </row>
    <row r="34" spans="3:8" ht="12.75" customHeight="1">
      <c r="C34" s="12" t="s">
        <v>81</v>
      </c>
      <c r="F34" s="66">
        <v>338.932154</v>
      </c>
      <c r="G34" s="67">
        <v>0.025099999999999997</v>
      </c>
      <c r="H34" s="68"/>
    </row>
    <row r="35" spans="1:9" ht="12.75" customHeight="1">
      <c r="A35" s="70"/>
      <c r="B35" s="70"/>
      <c r="C35" s="71" t="s">
        <v>42</v>
      </c>
      <c r="D35" s="71"/>
      <c r="E35" s="71"/>
      <c r="F35" s="72">
        <f>SUM(F34:F34)</f>
        <v>338.932154</v>
      </c>
      <c r="G35" s="73">
        <f>SUM(G34:G34)</f>
        <v>0.025099999999999997</v>
      </c>
      <c r="H35" s="74"/>
      <c r="I35" s="46"/>
    </row>
    <row r="36" spans="6:8" ht="12.75" customHeight="1">
      <c r="F36" s="66"/>
      <c r="G36" s="67"/>
      <c r="H36" s="68"/>
    </row>
    <row r="37" spans="3:8" ht="12.75" customHeight="1">
      <c r="C37" s="12" t="s">
        <v>82</v>
      </c>
      <c r="F37" s="66"/>
      <c r="G37" s="67"/>
      <c r="H37" s="68"/>
    </row>
    <row r="38" spans="3:8" ht="12.75" customHeight="1">
      <c r="C38" s="12" t="s">
        <v>83</v>
      </c>
      <c r="F38" s="66">
        <v>404.626024</v>
      </c>
      <c r="G38" s="67">
        <v>0.0301</v>
      </c>
      <c r="H38" s="68"/>
    </row>
    <row r="39" spans="1:9" ht="12.75" customHeight="1">
      <c r="A39" s="70"/>
      <c r="B39" s="70"/>
      <c r="C39" s="71" t="s">
        <v>42</v>
      </c>
      <c r="D39" s="71"/>
      <c r="E39" s="71"/>
      <c r="F39" s="72">
        <f>SUM(F38:F38)</f>
        <v>404.626024</v>
      </c>
      <c r="G39" s="73">
        <f>SUM(G38:G38)</f>
        <v>0.0301</v>
      </c>
      <c r="H39" s="74"/>
      <c r="I39" s="46"/>
    </row>
    <row r="40" spans="1:9" ht="12.75" customHeight="1">
      <c r="A40" s="75"/>
      <c r="B40" s="75"/>
      <c r="C40" s="76" t="s">
        <v>84</v>
      </c>
      <c r="D40" s="76"/>
      <c r="E40" s="76"/>
      <c r="F40" s="77">
        <f>SUM(F11,F17,F32,F35,F39)</f>
        <v>13490.362828</v>
      </c>
      <c r="G40" s="78">
        <f>SUM(G11,G17,G32,G35,G39)</f>
        <v>1</v>
      </c>
      <c r="H40" s="79"/>
      <c r="I40" s="52"/>
    </row>
    <row r="41" ht="12.75" customHeight="1"/>
    <row r="42" ht="12.75" customHeight="1">
      <c r="C42" s="12" t="s">
        <v>85</v>
      </c>
    </row>
    <row r="43" ht="12.75" customHeight="1">
      <c r="C43" s="12" t="s">
        <v>86</v>
      </c>
    </row>
    <row r="44" ht="12.75" customHeight="1">
      <c r="C44" s="12"/>
    </row>
    <row r="45" spans="3:6" ht="12.75" customHeight="1">
      <c r="C45" s="1" t="s">
        <v>310</v>
      </c>
      <c r="F45" s="2"/>
    </row>
    <row r="46" spans="3:6" ht="12.75" customHeight="1">
      <c r="C46" s="1" t="s">
        <v>311</v>
      </c>
      <c r="D46" s="3" t="s">
        <v>312</v>
      </c>
      <c r="F46" s="2"/>
    </row>
    <row r="47" spans="3:6" ht="12.75" customHeight="1">
      <c r="C47" s="1" t="s">
        <v>330</v>
      </c>
      <c r="F47" s="2"/>
    </row>
    <row r="48" spans="3:6" ht="12.75" customHeight="1">
      <c r="C48" s="11" t="s">
        <v>313</v>
      </c>
      <c r="D48" s="4">
        <v>1177.227818</v>
      </c>
      <c r="F48" s="2"/>
    </row>
    <row r="49" spans="3:6" ht="12.75" customHeight="1">
      <c r="C49" s="11" t="s">
        <v>315</v>
      </c>
      <c r="D49" s="4">
        <v>1005.109933</v>
      </c>
      <c r="F49" s="2"/>
    </row>
    <row r="50" spans="3:6" ht="12.75" customHeight="1">
      <c r="C50" s="11" t="s">
        <v>316</v>
      </c>
      <c r="D50" s="4">
        <v>1005.791898</v>
      </c>
      <c r="F50" s="2"/>
    </row>
    <row r="51" spans="3:6" ht="12.75" customHeight="1">
      <c r="C51" s="11" t="s">
        <v>317</v>
      </c>
      <c r="D51" s="4">
        <v>1004.80554</v>
      </c>
      <c r="F51" s="2"/>
    </row>
    <row r="52" spans="3:6" ht="12.75" customHeight="1">
      <c r="C52" s="11" t="s">
        <v>365</v>
      </c>
      <c r="D52" s="96">
        <v>1008.504424</v>
      </c>
      <c r="F52" s="2"/>
    </row>
    <row r="53" spans="3:6" ht="12.75" customHeight="1">
      <c r="C53" s="11" t="s">
        <v>332</v>
      </c>
      <c r="D53" s="96"/>
      <c r="F53" s="2"/>
    </row>
    <row r="54" spans="3:6" ht="12.75" customHeight="1">
      <c r="C54" s="11" t="s">
        <v>313</v>
      </c>
      <c r="D54" s="4">
        <v>1185.138578</v>
      </c>
      <c r="F54" s="2"/>
    </row>
    <row r="55" spans="3:6" ht="12.75" customHeight="1">
      <c r="C55" s="11" t="s">
        <v>315</v>
      </c>
      <c r="D55" s="4">
        <v>1003.984923</v>
      </c>
      <c r="F55" s="2"/>
    </row>
    <row r="56" spans="3:6" ht="12.75" customHeight="1">
      <c r="C56" s="11" t="s">
        <v>316</v>
      </c>
      <c r="D56" s="4">
        <v>1003.787538</v>
      </c>
      <c r="F56" s="2"/>
    </row>
    <row r="57" spans="3:6" ht="12.75" customHeight="1">
      <c r="C57" s="11" t="s">
        <v>317</v>
      </c>
      <c r="D57" s="4">
        <v>1002.702619</v>
      </c>
      <c r="F57" s="2"/>
    </row>
    <row r="58" spans="3:6" ht="12.75" customHeight="1">
      <c r="C58" s="11" t="s">
        <v>365</v>
      </c>
      <c r="D58" s="4">
        <v>1015.2313</v>
      </c>
      <c r="F58" s="2"/>
    </row>
    <row r="59" spans="3:6" ht="12.75" customHeight="1">
      <c r="C59" s="1" t="s">
        <v>383</v>
      </c>
      <c r="D59" s="3" t="s">
        <v>312</v>
      </c>
      <c r="F59" s="2"/>
    </row>
    <row r="60" spans="3:6" ht="12.75" customHeight="1">
      <c r="C60" s="1" t="s">
        <v>384</v>
      </c>
      <c r="D60" s="3" t="s">
        <v>312</v>
      </c>
      <c r="F60" s="2"/>
    </row>
    <row r="61" spans="3:6" ht="12.75" customHeight="1">
      <c r="C61" s="1" t="s">
        <v>386</v>
      </c>
      <c r="D61" s="3" t="s">
        <v>312</v>
      </c>
      <c r="F61" s="2"/>
    </row>
    <row r="62" spans="3:6" ht="12.75" customHeight="1">
      <c r="C62" s="1" t="s">
        <v>318</v>
      </c>
      <c r="D62" s="97" t="s">
        <v>367</v>
      </c>
      <c r="F62" s="2"/>
    </row>
    <row r="63" spans="3:6" ht="12.75" customHeight="1">
      <c r="C63" s="1" t="s">
        <v>382</v>
      </c>
      <c r="D63" s="7"/>
      <c r="F63" s="2"/>
    </row>
    <row r="64" spans="3:7" ht="12.75" customHeight="1">
      <c r="C64" s="12" t="s">
        <v>319</v>
      </c>
      <c r="D64" s="13" t="s">
        <v>320</v>
      </c>
      <c r="E64" s="13" t="s">
        <v>321</v>
      </c>
      <c r="F64" s="8"/>
      <c r="G64" s="14"/>
    </row>
    <row r="65" spans="3:7" ht="12.75" customHeight="1">
      <c r="C65" s="11" t="s">
        <v>323</v>
      </c>
      <c r="D65" s="15">
        <v>6.877958</v>
      </c>
      <c r="E65" s="15">
        <v>5.895106999999999</v>
      </c>
      <c r="F65" s="9"/>
      <c r="G65" s="14"/>
    </row>
    <row r="66" spans="3:7" ht="12.75" customHeight="1">
      <c r="C66" s="11" t="s">
        <v>324</v>
      </c>
      <c r="D66" s="15">
        <f>3.911285+3.754045</f>
        <v>7.66533</v>
      </c>
      <c r="E66" s="15">
        <v>3.352367</v>
      </c>
      <c r="F66" s="9"/>
      <c r="G66" s="14"/>
    </row>
    <row r="67" spans="3:7" ht="12.75" customHeight="1">
      <c r="C67" s="11" t="s">
        <v>325</v>
      </c>
      <c r="D67" s="15">
        <v>7.759471</v>
      </c>
      <c r="E67" s="15">
        <v>6.650651</v>
      </c>
      <c r="F67" s="9"/>
      <c r="G67" s="14"/>
    </row>
    <row r="68" spans="3:7" ht="12.75" customHeight="1">
      <c r="C68" s="16" t="s">
        <v>366</v>
      </c>
      <c r="D68" s="15"/>
      <c r="E68" s="15"/>
      <c r="F68" s="9"/>
      <c r="G68" s="14"/>
    </row>
    <row r="69" spans="3:7" ht="12.75" customHeight="1">
      <c r="C69" s="17" t="s">
        <v>326</v>
      </c>
      <c r="D69" s="19"/>
      <c r="E69" s="19"/>
      <c r="F69" s="8"/>
      <c r="G69" s="14"/>
    </row>
    <row r="70" spans="3:7" ht="12.75">
      <c r="C70" s="18" t="s">
        <v>327</v>
      </c>
      <c r="D70" s="19"/>
      <c r="E70" s="19"/>
      <c r="F70" s="8"/>
      <c r="G70" s="1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I94"/>
  <sheetViews>
    <sheetView showGridLines="0" tabSelected="1" zoomScalePageLayoutView="0" workbookViewId="0" topLeftCell="A70">
      <selection activeCell="C94" sqref="C94"/>
    </sheetView>
  </sheetViews>
  <sheetFormatPr defaultColWidth="9.140625" defaultRowHeight="12.75"/>
  <cols>
    <col min="1" max="1" width="7.57421875" style="1" customWidth="1"/>
    <col min="2" max="2" width="14.00390625" style="1" customWidth="1"/>
    <col min="3" max="3" width="135.00390625" style="1" bestFit="1" customWidth="1"/>
    <col min="4" max="4" width="22.421875" style="1" customWidth="1"/>
    <col min="5" max="5" width="14.8515625" style="1" customWidth="1"/>
    <col min="6" max="6" width="23.57421875" style="1" customWidth="1"/>
    <col min="7" max="7" width="15.140625" style="1" customWidth="1"/>
    <col min="8" max="8" width="13.00390625" style="1" customWidth="1"/>
    <col min="9" max="9" width="14.57421875" style="7" customWidth="1"/>
    <col min="10" max="16384" width="9.140625" style="1" customWidth="1"/>
  </cols>
  <sheetData>
    <row r="1" spans="1:7" ht="12.75">
      <c r="A1" s="53"/>
      <c r="B1" s="53"/>
      <c r="C1" s="101" t="s">
        <v>251</v>
      </c>
      <c r="D1" s="101"/>
      <c r="E1" s="101"/>
      <c r="F1" s="101"/>
      <c r="G1" s="101"/>
    </row>
    <row r="2" spans="1:7" ht="12.75">
      <c r="A2" s="54" t="s">
        <v>1</v>
      </c>
      <c r="B2" s="54"/>
      <c r="C2" s="55" t="s">
        <v>2</v>
      </c>
      <c r="D2" s="56"/>
      <c r="E2" s="56"/>
      <c r="F2" s="57"/>
      <c r="G2" s="58"/>
    </row>
    <row r="3" spans="1:7" ht="15.75" customHeight="1">
      <c r="A3" s="59"/>
      <c r="B3" s="59"/>
      <c r="C3" s="60"/>
      <c r="D3" s="54"/>
      <c r="E3" s="54"/>
      <c r="F3" s="57"/>
      <c r="G3" s="58"/>
    </row>
    <row r="4" spans="1:9" ht="25.5">
      <c r="A4" s="61" t="s">
        <v>3</v>
      </c>
      <c r="B4" s="61" t="s">
        <v>4</v>
      </c>
      <c r="C4" s="62" t="s">
        <v>5</v>
      </c>
      <c r="D4" s="62" t="s">
        <v>6</v>
      </c>
      <c r="E4" s="62" t="s">
        <v>7</v>
      </c>
      <c r="F4" s="63" t="s">
        <v>8</v>
      </c>
      <c r="G4" s="64" t="s">
        <v>9</v>
      </c>
      <c r="H4" s="65" t="s">
        <v>10</v>
      </c>
      <c r="I4" s="36"/>
    </row>
    <row r="5" spans="6:8" ht="12.75" customHeight="1">
      <c r="F5" s="66"/>
      <c r="G5" s="67"/>
      <c r="H5" s="68"/>
    </row>
    <row r="6" spans="6:8" ht="12.75" customHeight="1">
      <c r="F6" s="66"/>
      <c r="G6" s="67"/>
      <c r="H6" s="68"/>
    </row>
    <row r="7" spans="3:8" ht="12.75" customHeight="1">
      <c r="C7" s="12" t="s">
        <v>129</v>
      </c>
      <c r="F7" s="66"/>
      <c r="G7" s="67"/>
      <c r="H7" s="68"/>
    </row>
    <row r="8" spans="3:8" ht="12.75" customHeight="1">
      <c r="C8" s="12" t="s">
        <v>117</v>
      </c>
      <c r="F8" s="66"/>
      <c r="G8" s="67"/>
      <c r="H8" s="68"/>
    </row>
    <row r="9" spans="1:8" ht="12.75" customHeight="1">
      <c r="A9" s="1">
        <v>1</v>
      </c>
      <c r="B9" s="1" t="s">
        <v>130</v>
      </c>
      <c r="C9" s="1" t="s">
        <v>131</v>
      </c>
      <c r="D9" s="1" t="s">
        <v>132</v>
      </c>
      <c r="E9" s="1">
        <v>15900</v>
      </c>
      <c r="F9" s="66">
        <v>128.0745</v>
      </c>
      <c r="G9" s="67">
        <v>0.016</v>
      </c>
      <c r="H9" s="68"/>
    </row>
    <row r="10" spans="1:8" ht="12.75" customHeight="1">
      <c r="A10" s="1">
        <v>2</v>
      </c>
      <c r="B10" s="1" t="s">
        <v>139</v>
      </c>
      <c r="C10" s="1" t="s">
        <v>140</v>
      </c>
      <c r="D10" s="1" t="s">
        <v>141</v>
      </c>
      <c r="E10" s="1">
        <v>39480</v>
      </c>
      <c r="F10" s="66">
        <v>111.55074</v>
      </c>
      <c r="G10" s="67">
        <v>0.0139</v>
      </c>
      <c r="H10" s="68"/>
    </row>
    <row r="11" spans="1:8" ht="12.75" customHeight="1">
      <c r="A11" s="1">
        <v>3</v>
      </c>
      <c r="B11" s="1" t="s">
        <v>136</v>
      </c>
      <c r="C11" s="1" t="s">
        <v>137</v>
      </c>
      <c r="D11" s="1" t="s">
        <v>138</v>
      </c>
      <c r="E11" s="1">
        <v>16590</v>
      </c>
      <c r="F11" s="66">
        <v>105.21378</v>
      </c>
      <c r="G11" s="67">
        <v>0.0132</v>
      </c>
      <c r="H11" s="68"/>
    </row>
    <row r="12" spans="1:8" ht="12.75" customHeight="1">
      <c r="A12" s="1">
        <v>4</v>
      </c>
      <c r="B12" s="1" t="s">
        <v>133</v>
      </c>
      <c r="C12" s="1" t="s">
        <v>134</v>
      </c>
      <c r="D12" s="1" t="s">
        <v>135</v>
      </c>
      <c r="E12" s="1">
        <v>12820</v>
      </c>
      <c r="F12" s="66">
        <v>97.73327</v>
      </c>
      <c r="G12" s="67">
        <v>0.012199999999999999</v>
      </c>
      <c r="H12" s="68"/>
    </row>
    <row r="13" spans="1:8" ht="12.75" customHeight="1">
      <c r="A13" s="1">
        <v>5</v>
      </c>
      <c r="B13" s="1" t="s">
        <v>156</v>
      </c>
      <c r="C13" s="1" t="s">
        <v>157</v>
      </c>
      <c r="D13" s="1" t="s">
        <v>145</v>
      </c>
      <c r="E13" s="1">
        <v>13290</v>
      </c>
      <c r="F13" s="66">
        <v>92.252535</v>
      </c>
      <c r="G13" s="67">
        <v>0.0115</v>
      </c>
      <c r="H13" s="68"/>
    </row>
    <row r="14" spans="1:8" ht="12.75" customHeight="1">
      <c r="A14" s="1">
        <v>6</v>
      </c>
      <c r="B14" s="1" t="s">
        <v>142</v>
      </c>
      <c r="C14" s="1" t="s">
        <v>143</v>
      </c>
      <c r="D14" s="1" t="s">
        <v>144</v>
      </c>
      <c r="E14" s="1">
        <v>5000</v>
      </c>
      <c r="F14" s="66">
        <v>81.3425</v>
      </c>
      <c r="G14" s="67">
        <v>0.0102</v>
      </c>
      <c r="H14" s="68"/>
    </row>
    <row r="15" spans="1:8" ht="12.75" customHeight="1">
      <c r="A15" s="1">
        <v>7</v>
      </c>
      <c r="B15" s="1" t="s">
        <v>146</v>
      </c>
      <c r="C15" s="1" t="s">
        <v>147</v>
      </c>
      <c r="D15" s="1" t="s">
        <v>138</v>
      </c>
      <c r="E15" s="1">
        <v>6700</v>
      </c>
      <c r="F15" s="66">
        <v>70.3634</v>
      </c>
      <c r="G15" s="67">
        <v>0.0088</v>
      </c>
      <c r="H15" s="68"/>
    </row>
    <row r="16" spans="1:8" ht="12.75" customHeight="1">
      <c r="A16" s="1">
        <v>8</v>
      </c>
      <c r="B16" s="1" t="s">
        <v>151</v>
      </c>
      <c r="C16" s="1" t="s">
        <v>152</v>
      </c>
      <c r="D16" s="1" t="s">
        <v>141</v>
      </c>
      <c r="E16" s="1">
        <v>11770</v>
      </c>
      <c r="F16" s="66">
        <v>64.33482</v>
      </c>
      <c r="G16" s="67">
        <v>0.008</v>
      </c>
      <c r="H16" s="68"/>
    </row>
    <row r="17" spans="1:8" ht="12.75" customHeight="1">
      <c r="A17" s="1">
        <v>9</v>
      </c>
      <c r="B17" s="1" t="s">
        <v>210</v>
      </c>
      <c r="C17" s="1" t="s">
        <v>211</v>
      </c>
      <c r="D17" s="1" t="s">
        <v>138</v>
      </c>
      <c r="E17" s="1">
        <v>7200</v>
      </c>
      <c r="F17" s="66">
        <v>52.2468</v>
      </c>
      <c r="G17" s="67">
        <v>0.006500000000000001</v>
      </c>
      <c r="H17" s="68"/>
    </row>
    <row r="18" spans="1:8" ht="12.75" customHeight="1">
      <c r="A18" s="1">
        <v>10</v>
      </c>
      <c r="B18" s="1" t="s">
        <v>153</v>
      </c>
      <c r="C18" s="1" t="s">
        <v>154</v>
      </c>
      <c r="D18" s="1" t="s">
        <v>155</v>
      </c>
      <c r="E18" s="1">
        <v>19800</v>
      </c>
      <c r="F18" s="66">
        <v>50.4405</v>
      </c>
      <c r="G18" s="67">
        <v>0.0063</v>
      </c>
      <c r="H18" s="68"/>
    </row>
    <row r="19" spans="1:8" ht="12.75" customHeight="1">
      <c r="A19" s="1">
        <v>11</v>
      </c>
      <c r="B19" s="1" t="s">
        <v>221</v>
      </c>
      <c r="C19" s="1" t="s">
        <v>222</v>
      </c>
      <c r="D19" s="1" t="s">
        <v>135</v>
      </c>
      <c r="E19" s="1">
        <v>3434</v>
      </c>
      <c r="F19" s="66">
        <v>48.239115</v>
      </c>
      <c r="G19" s="67">
        <v>0.006</v>
      </c>
      <c r="H19" s="68"/>
    </row>
    <row r="20" spans="1:8" ht="12.75" customHeight="1">
      <c r="A20" s="1">
        <v>12</v>
      </c>
      <c r="B20" s="1" t="s">
        <v>148</v>
      </c>
      <c r="C20" s="1" t="s">
        <v>149</v>
      </c>
      <c r="D20" s="1" t="s">
        <v>150</v>
      </c>
      <c r="E20" s="1">
        <v>3480</v>
      </c>
      <c r="F20" s="66">
        <v>45.7794</v>
      </c>
      <c r="G20" s="67">
        <v>0.005699999999999999</v>
      </c>
      <c r="H20" s="68"/>
    </row>
    <row r="21" spans="1:8" ht="12.75" customHeight="1">
      <c r="A21" s="1">
        <v>13</v>
      </c>
      <c r="B21" s="1" t="s">
        <v>184</v>
      </c>
      <c r="C21" s="1" t="s">
        <v>185</v>
      </c>
      <c r="D21" s="1" t="s">
        <v>138</v>
      </c>
      <c r="E21" s="1">
        <v>2020</v>
      </c>
      <c r="F21" s="66">
        <v>42.62705</v>
      </c>
      <c r="G21" s="67">
        <v>0.0053</v>
      </c>
      <c r="H21" s="68"/>
    </row>
    <row r="22" spans="1:8" ht="12.75" customHeight="1">
      <c r="A22" s="1">
        <v>14</v>
      </c>
      <c r="B22" s="1" t="s">
        <v>168</v>
      </c>
      <c r="C22" s="1" t="s">
        <v>169</v>
      </c>
      <c r="D22" s="1" t="s">
        <v>150</v>
      </c>
      <c r="E22" s="1">
        <v>1680</v>
      </c>
      <c r="F22" s="66">
        <v>39.6984</v>
      </c>
      <c r="G22" s="67">
        <v>0.005</v>
      </c>
      <c r="H22" s="68"/>
    </row>
    <row r="23" spans="1:8" ht="12.75" customHeight="1">
      <c r="A23" s="1">
        <v>15</v>
      </c>
      <c r="B23" s="1" t="s">
        <v>179</v>
      </c>
      <c r="C23" s="1" t="s">
        <v>180</v>
      </c>
      <c r="D23" s="1" t="s">
        <v>164</v>
      </c>
      <c r="E23" s="1">
        <v>14230</v>
      </c>
      <c r="F23" s="66">
        <v>38.371195</v>
      </c>
      <c r="G23" s="67">
        <v>0.0048</v>
      </c>
      <c r="H23" s="68"/>
    </row>
    <row r="24" spans="1:8" ht="12.75" customHeight="1">
      <c r="A24" s="1">
        <v>16</v>
      </c>
      <c r="B24" s="1" t="s">
        <v>192</v>
      </c>
      <c r="C24" s="1" t="s">
        <v>193</v>
      </c>
      <c r="D24" s="1" t="s">
        <v>159</v>
      </c>
      <c r="E24" s="1">
        <v>22260</v>
      </c>
      <c r="F24" s="66">
        <v>36.80691</v>
      </c>
      <c r="G24" s="67">
        <v>0.0046</v>
      </c>
      <c r="H24" s="68"/>
    </row>
    <row r="25" spans="1:8" ht="12.75" customHeight="1">
      <c r="A25" s="1">
        <v>17</v>
      </c>
      <c r="B25" s="1" t="s">
        <v>176</v>
      </c>
      <c r="C25" s="1" t="s">
        <v>177</v>
      </c>
      <c r="D25" s="1" t="s">
        <v>162</v>
      </c>
      <c r="E25" s="1">
        <v>13750</v>
      </c>
      <c r="F25" s="66">
        <v>35.65375</v>
      </c>
      <c r="G25" s="67">
        <v>0.0045000000000000005</v>
      </c>
      <c r="H25" s="68"/>
    </row>
    <row r="26" spans="1:8" ht="12.75" customHeight="1">
      <c r="A26" s="1">
        <v>18</v>
      </c>
      <c r="B26" s="1" t="s">
        <v>171</v>
      </c>
      <c r="C26" s="1" t="s">
        <v>76</v>
      </c>
      <c r="D26" s="1" t="s">
        <v>138</v>
      </c>
      <c r="E26" s="1">
        <v>2940</v>
      </c>
      <c r="F26" s="66">
        <v>34.76844</v>
      </c>
      <c r="G26" s="67">
        <v>0.0043</v>
      </c>
      <c r="H26" s="68"/>
    </row>
    <row r="27" spans="1:8" ht="12.75" customHeight="1">
      <c r="A27" s="1">
        <v>19</v>
      </c>
      <c r="B27" s="1" t="s">
        <v>163</v>
      </c>
      <c r="C27" s="1" t="s">
        <v>78</v>
      </c>
      <c r="D27" s="1" t="s">
        <v>138</v>
      </c>
      <c r="E27" s="1">
        <v>5530</v>
      </c>
      <c r="F27" s="66">
        <v>33.387375</v>
      </c>
      <c r="G27" s="67">
        <v>0.0042</v>
      </c>
      <c r="H27" s="68"/>
    </row>
    <row r="28" spans="1:8" ht="12.75" customHeight="1">
      <c r="A28" s="1">
        <v>20</v>
      </c>
      <c r="B28" s="1" t="s">
        <v>160</v>
      </c>
      <c r="C28" s="1" t="s">
        <v>161</v>
      </c>
      <c r="D28" s="1" t="s">
        <v>145</v>
      </c>
      <c r="E28" s="1">
        <v>9060</v>
      </c>
      <c r="F28" s="66">
        <v>32.91498</v>
      </c>
      <c r="G28" s="67">
        <v>0.0040999999999999995</v>
      </c>
      <c r="H28" s="68"/>
    </row>
    <row r="29" spans="1:8" ht="12.75" customHeight="1">
      <c r="A29" s="1">
        <v>21</v>
      </c>
      <c r="B29" s="1" t="s">
        <v>202</v>
      </c>
      <c r="C29" s="1" t="s">
        <v>203</v>
      </c>
      <c r="D29" s="1" t="s">
        <v>132</v>
      </c>
      <c r="E29" s="1">
        <v>11000</v>
      </c>
      <c r="F29" s="66">
        <v>32.857</v>
      </c>
      <c r="G29" s="67">
        <v>0.0040999999999999995</v>
      </c>
      <c r="H29" s="68"/>
    </row>
    <row r="30" spans="1:8" ht="12.75" customHeight="1">
      <c r="A30" s="1">
        <v>22</v>
      </c>
      <c r="B30" s="1" t="s">
        <v>173</v>
      </c>
      <c r="C30" s="1" t="s">
        <v>174</v>
      </c>
      <c r="D30" s="1" t="s">
        <v>141</v>
      </c>
      <c r="E30" s="1">
        <v>5610</v>
      </c>
      <c r="F30" s="66">
        <v>32.148105</v>
      </c>
      <c r="G30" s="67">
        <v>0.004</v>
      </c>
      <c r="H30" s="68"/>
    </row>
    <row r="31" spans="1:8" ht="12.75" customHeight="1">
      <c r="A31" s="1">
        <v>23</v>
      </c>
      <c r="B31" s="1" t="s">
        <v>183</v>
      </c>
      <c r="C31" s="1" t="s">
        <v>119</v>
      </c>
      <c r="D31" s="1" t="s">
        <v>135</v>
      </c>
      <c r="E31" s="1">
        <v>13000</v>
      </c>
      <c r="F31" s="66">
        <v>31.5965</v>
      </c>
      <c r="G31" s="67">
        <v>0.004</v>
      </c>
      <c r="H31" s="68"/>
    </row>
    <row r="32" spans="1:8" ht="12.75" customHeight="1">
      <c r="A32" s="1">
        <v>24</v>
      </c>
      <c r="B32" s="1" t="s">
        <v>158</v>
      </c>
      <c r="C32" s="1" t="s">
        <v>38</v>
      </c>
      <c r="D32" s="1" t="s">
        <v>138</v>
      </c>
      <c r="E32" s="1">
        <v>7640</v>
      </c>
      <c r="F32" s="66">
        <v>31.44624</v>
      </c>
      <c r="G32" s="67">
        <v>0.0039000000000000003</v>
      </c>
      <c r="H32" s="68"/>
    </row>
    <row r="33" spans="1:8" ht="12.75" customHeight="1">
      <c r="A33" s="1">
        <v>25</v>
      </c>
      <c r="B33" s="1" t="s">
        <v>194</v>
      </c>
      <c r="C33" s="1" t="s">
        <v>195</v>
      </c>
      <c r="D33" s="1" t="s">
        <v>170</v>
      </c>
      <c r="E33" s="1">
        <v>32080</v>
      </c>
      <c r="F33" s="66">
        <v>28.02188</v>
      </c>
      <c r="G33" s="67">
        <v>0.0034999999999999996</v>
      </c>
      <c r="H33" s="68"/>
    </row>
    <row r="34" spans="1:8" ht="12.75" customHeight="1">
      <c r="A34" s="1">
        <v>26</v>
      </c>
      <c r="B34" s="1" t="s">
        <v>229</v>
      </c>
      <c r="C34" s="1" t="s">
        <v>230</v>
      </c>
      <c r="D34" s="1" t="s">
        <v>227</v>
      </c>
      <c r="E34" s="1">
        <v>810</v>
      </c>
      <c r="F34" s="66">
        <v>26.8353</v>
      </c>
      <c r="G34" s="67">
        <v>0.0034000000000000002</v>
      </c>
      <c r="H34" s="68"/>
    </row>
    <row r="35" spans="1:8" ht="12.75" customHeight="1">
      <c r="A35" s="1">
        <v>27</v>
      </c>
      <c r="B35" s="1" t="s">
        <v>214</v>
      </c>
      <c r="C35" s="1" t="s">
        <v>215</v>
      </c>
      <c r="D35" s="1" t="s">
        <v>178</v>
      </c>
      <c r="E35" s="1">
        <v>22370</v>
      </c>
      <c r="F35" s="66">
        <v>26.072235</v>
      </c>
      <c r="G35" s="67">
        <v>0.0033</v>
      </c>
      <c r="H35" s="68"/>
    </row>
    <row r="36" spans="1:8" ht="12.75" customHeight="1">
      <c r="A36" s="1">
        <v>28</v>
      </c>
      <c r="B36" s="1" t="s">
        <v>188</v>
      </c>
      <c r="C36" s="1" t="s">
        <v>189</v>
      </c>
      <c r="D36" s="1" t="s">
        <v>145</v>
      </c>
      <c r="E36" s="1">
        <v>2150</v>
      </c>
      <c r="F36" s="66">
        <v>25.781725</v>
      </c>
      <c r="G36" s="67">
        <v>0.0032</v>
      </c>
      <c r="H36" s="68"/>
    </row>
    <row r="37" spans="1:8" ht="12.75" customHeight="1">
      <c r="A37" s="1">
        <v>29</v>
      </c>
      <c r="B37" s="1" t="s">
        <v>181</v>
      </c>
      <c r="C37" s="1" t="s">
        <v>182</v>
      </c>
      <c r="D37" s="1" t="s">
        <v>155</v>
      </c>
      <c r="E37" s="1">
        <v>2770</v>
      </c>
      <c r="F37" s="66">
        <v>24.499265</v>
      </c>
      <c r="G37" s="67">
        <v>0.0031</v>
      </c>
      <c r="H37" s="68"/>
    </row>
    <row r="38" spans="1:8" ht="12.75" customHeight="1">
      <c r="A38" s="1">
        <v>30</v>
      </c>
      <c r="B38" s="1" t="s">
        <v>186</v>
      </c>
      <c r="C38" s="1" t="s">
        <v>187</v>
      </c>
      <c r="D38" s="1" t="s">
        <v>145</v>
      </c>
      <c r="E38" s="1">
        <v>1259</v>
      </c>
      <c r="F38" s="66">
        <v>22.114335</v>
      </c>
      <c r="G38" s="67">
        <v>0.0028000000000000004</v>
      </c>
      <c r="H38" s="68"/>
    </row>
    <row r="39" spans="1:8" ht="12.75" customHeight="1">
      <c r="A39" s="1">
        <v>31</v>
      </c>
      <c r="B39" s="1" t="s">
        <v>190</v>
      </c>
      <c r="C39" s="1" t="s">
        <v>191</v>
      </c>
      <c r="D39" s="1" t="s">
        <v>167</v>
      </c>
      <c r="E39" s="1">
        <v>2190</v>
      </c>
      <c r="F39" s="66">
        <v>19.903815</v>
      </c>
      <c r="G39" s="67">
        <v>0.0025</v>
      </c>
      <c r="H39" s="68"/>
    </row>
    <row r="40" spans="1:8" ht="12.75" customHeight="1">
      <c r="A40" s="1">
        <v>32</v>
      </c>
      <c r="B40" s="1" t="s">
        <v>165</v>
      </c>
      <c r="C40" s="1" t="s">
        <v>166</v>
      </c>
      <c r="D40" s="1" t="s">
        <v>138</v>
      </c>
      <c r="E40" s="1">
        <v>13000</v>
      </c>
      <c r="F40" s="66">
        <v>17.628</v>
      </c>
      <c r="G40" s="67">
        <v>0.0022</v>
      </c>
      <c r="H40" s="68"/>
    </row>
    <row r="41" spans="1:8" ht="12.75" customHeight="1">
      <c r="A41" s="1">
        <v>33</v>
      </c>
      <c r="B41" s="1" t="s">
        <v>208</v>
      </c>
      <c r="C41" s="1" t="s">
        <v>209</v>
      </c>
      <c r="D41" s="1" t="s">
        <v>145</v>
      </c>
      <c r="E41" s="1">
        <v>2800</v>
      </c>
      <c r="F41" s="66">
        <v>15.8606</v>
      </c>
      <c r="G41" s="67">
        <v>0.002</v>
      </c>
      <c r="H41" s="68"/>
    </row>
    <row r="42" spans="1:9" ht="12.75" customHeight="1">
      <c r="A42" s="70"/>
      <c r="B42" s="70"/>
      <c r="C42" s="71" t="s">
        <v>42</v>
      </c>
      <c r="D42" s="71"/>
      <c r="E42" s="71"/>
      <c r="F42" s="72">
        <f>SUM(F9:F41)</f>
        <v>1576.5644599999998</v>
      </c>
      <c r="G42" s="73">
        <f>SUM(G9:G41)</f>
        <v>0.1971</v>
      </c>
      <c r="H42" s="74"/>
      <c r="I42" s="46"/>
    </row>
    <row r="43" spans="6:8" ht="12.75" customHeight="1">
      <c r="F43" s="66"/>
      <c r="G43" s="67"/>
      <c r="H43" s="68"/>
    </row>
    <row r="44" spans="3:8" ht="12.75" customHeight="1">
      <c r="C44" s="12" t="s">
        <v>11</v>
      </c>
      <c r="F44" s="66"/>
      <c r="G44" s="67"/>
      <c r="H44" s="68"/>
    </row>
    <row r="45" spans="3:8" ht="12.75" customHeight="1">
      <c r="C45" s="12" t="s">
        <v>12</v>
      </c>
      <c r="F45" s="66"/>
      <c r="G45" s="67"/>
      <c r="H45" s="68"/>
    </row>
    <row r="46" spans="1:8" ht="12.75" customHeight="1">
      <c r="A46" s="1">
        <v>34</v>
      </c>
      <c r="B46" s="1" t="s">
        <v>37</v>
      </c>
      <c r="C46" s="1" t="s">
        <v>38</v>
      </c>
      <c r="D46" s="1" t="s">
        <v>15</v>
      </c>
      <c r="E46" s="1">
        <v>150000000</v>
      </c>
      <c r="F46" s="66">
        <v>1478.112</v>
      </c>
      <c r="G46" s="67">
        <v>0.1848</v>
      </c>
      <c r="H46" s="68">
        <v>41278</v>
      </c>
    </row>
    <row r="47" spans="1:8" ht="12.75" customHeight="1">
      <c r="A47" s="1">
        <v>35</v>
      </c>
      <c r="B47" s="1" t="s">
        <v>33</v>
      </c>
      <c r="C47" s="1" t="s">
        <v>34</v>
      </c>
      <c r="D47" s="1" t="s">
        <v>21</v>
      </c>
      <c r="E47" s="1">
        <v>90000000</v>
      </c>
      <c r="F47" s="66">
        <v>895.5198</v>
      </c>
      <c r="G47" s="67">
        <v>0.11199999999999999</v>
      </c>
      <c r="H47" s="68">
        <v>41236</v>
      </c>
    </row>
    <row r="48" spans="1:9" ht="12.75" customHeight="1">
      <c r="A48" s="70"/>
      <c r="B48" s="70"/>
      <c r="C48" s="71" t="s">
        <v>42</v>
      </c>
      <c r="D48" s="71"/>
      <c r="E48" s="71"/>
      <c r="F48" s="72">
        <f>SUM(F46:F47)</f>
        <v>2373.6318</v>
      </c>
      <c r="G48" s="73">
        <f>SUM(G46:G47)</f>
        <v>0.29679999999999995</v>
      </c>
      <c r="H48" s="74"/>
      <c r="I48" s="46"/>
    </row>
    <row r="49" spans="6:8" ht="12.75" customHeight="1">
      <c r="F49" s="66"/>
      <c r="G49" s="67"/>
      <c r="H49" s="68"/>
    </row>
    <row r="50" spans="3:8" ht="12.75" customHeight="1">
      <c r="C50" s="12" t="s">
        <v>43</v>
      </c>
      <c r="F50" s="66"/>
      <c r="G50" s="67"/>
      <c r="H50" s="68"/>
    </row>
    <row r="51" spans="1:8" ht="12.75" customHeight="1">
      <c r="A51" s="1">
        <v>36</v>
      </c>
      <c r="B51" s="1" t="s">
        <v>109</v>
      </c>
      <c r="C51" s="1" t="s">
        <v>110</v>
      </c>
      <c r="D51" s="1" t="s">
        <v>100</v>
      </c>
      <c r="E51" s="1">
        <v>90000000</v>
      </c>
      <c r="F51" s="66">
        <v>896.2812</v>
      </c>
      <c r="G51" s="67">
        <v>0.1121</v>
      </c>
      <c r="H51" s="68">
        <v>41229</v>
      </c>
    </row>
    <row r="52" spans="1:8" ht="12.75" customHeight="1">
      <c r="A52" s="1">
        <v>37</v>
      </c>
      <c r="B52" s="1" t="s">
        <v>253</v>
      </c>
      <c r="C52" s="1" t="s">
        <v>125</v>
      </c>
      <c r="D52" s="1" t="s">
        <v>15</v>
      </c>
      <c r="E52" s="1">
        <v>50000000</v>
      </c>
      <c r="F52" s="66">
        <v>481.477</v>
      </c>
      <c r="G52" s="67">
        <v>0.0602</v>
      </c>
      <c r="H52" s="68">
        <v>41354</v>
      </c>
    </row>
    <row r="53" spans="1:9" ht="12.75" customHeight="1">
      <c r="A53" s="70"/>
      <c r="B53" s="70"/>
      <c r="C53" s="71" t="s">
        <v>42</v>
      </c>
      <c r="D53" s="71"/>
      <c r="E53" s="71"/>
      <c r="F53" s="72">
        <f>SUM(F51:F52)</f>
        <v>1377.7582</v>
      </c>
      <c r="G53" s="73">
        <f>SUM(G51:G52)</f>
        <v>0.1723</v>
      </c>
      <c r="H53" s="74"/>
      <c r="I53" s="46"/>
    </row>
    <row r="54" spans="6:8" ht="12.75" customHeight="1">
      <c r="F54" s="66"/>
      <c r="G54" s="67"/>
      <c r="H54" s="68"/>
    </row>
    <row r="55" spans="3:8" ht="12.75" customHeight="1">
      <c r="C55" s="12" t="s">
        <v>116</v>
      </c>
      <c r="F55" s="66"/>
      <c r="G55" s="67"/>
      <c r="H55" s="68"/>
    </row>
    <row r="56" spans="3:8" ht="12.75" customHeight="1">
      <c r="C56" s="12" t="s">
        <v>117</v>
      </c>
      <c r="F56" s="66"/>
      <c r="G56" s="67"/>
      <c r="H56" s="68"/>
    </row>
    <row r="57" spans="1:8" ht="12.75" customHeight="1">
      <c r="A57" s="1">
        <v>38</v>
      </c>
      <c r="B57" s="1" t="s">
        <v>231</v>
      </c>
      <c r="C57" s="1" t="s">
        <v>112</v>
      </c>
      <c r="D57" s="1" t="s">
        <v>223</v>
      </c>
      <c r="E57" s="1">
        <v>50000000</v>
      </c>
      <c r="F57" s="66">
        <v>505.335</v>
      </c>
      <c r="G57" s="67">
        <v>0.0632</v>
      </c>
      <c r="H57" s="68">
        <v>41869</v>
      </c>
    </row>
    <row r="58" spans="1:8" ht="12.75" customHeight="1">
      <c r="A58" s="1">
        <v>39</v>
      </c>
      <c r="B58" s="1" t="s">
        <v>254</v>
      </c>
      <c r="C58" s="1" t="s">
        <v>215</v>
      </c>
      <c r="D58" s="1" t="s">
        <v>252</v>
      </c>
      <c r="E58" s="1">
        <v>50000000</v>
      </c>
      <c r="F58" s="66">
        <v>505.181</v>
      </c>
      <c r="G58" s="67">
        <v>0.0632</v>
      </c>
      <c r="H58" s="68">
        <v>44739</v>
      </c>
    </row>
    <row r="59" spans="1:8" ht="12.75" customHeight="1">
      <c r="A59" s="1">
        <v>40</v>
      </c>
      <c r="B59" s="1" t="s">
        <v>255</v>
      </c>
      <c r="C59" s="1" t="s">
        <v>134</v>
      </c>
      <c r="D59" s="1" t="s">
        <v>96</v>
      </c>
      <c r="E59" s="1">
        <v>50000000</v>
      </c>
      <c r="F59" s="66">
        <v>502.8585</v>
      </c>
      <c r="G59" s="67">
        <v>0.0629</v>
      </c>
      <c r="H59" s="68">
        <v>42245</v>
      </c>
    </row>
    <row r="60" spans="1:8" ht="12.75" customHeight="1">
      <c r="A60" s="1">
        <v>41</v>
      </c>
      <c r="B60" s="1" t="s">
        <v>239</v>
      </c>
      <c r="C60" s="1" t="s">
        <v>240</v>
      </c>
      <c r="D60" s="1" t="s">
        <v>100</v>
      </c>
      <c r="E60" s="1">
        <v>50000000</v>
      </c>
      <c r="F60" s="66">
        <v>501.119</v>
      </c>
      <c r="G60" s="67">
        <v>0.06269999999999999</v>
      </c>
      <c r="H60" s="68">
        <v>41303</v>
      </c>
    </row>
    <row r="61" spans="1:8" ht="12.75" customHeight="1">
      <c r="A61" s="1">
        <v>42</v>
      </c>
      <c r="B61" s="1" t="s">
        <v>233</v>
      </c>
      <c r="C61" s="1" t="s">
        <v>71</v>
      </c>
      <c r="D61" s="1" t="s">
        <v>224</v>
      </c>
      <c r="E61" s="1">
        <v>30000000</v>
      </c>
      <c r="F61" s="66">
        <v>296.7732</v>
      </c>
      <c r="G61" s="67">
        <v>0.0371</v>
      </c>
      <c r="H61" s="68">
        <v>41397</v>
      </c>
    </row>
    <row r="62" spans="1:8" ht="12.75" customHeight="1">
      <c r="A62" s="1">
        <v>43</v>
      </c>
      <c r="B62" s="1" t="s">
        <v>250</v>
      </c>
      <c r="C62" s="1" t="s">
        <v>134</v>
      </c>
      <c r="D62" s="1" t="s">
        <v>96</v>
      </c>
      <c r="E62" s="1">
        <v>20000000</v>
      </c>
      <c r="F62" s="66">
        <v>201.23</v>
      </c>
      <c r="G62" s="67">
        <v>0.0252</v>
      </c>
      <c r="H62" s="68">
        <v>42223</v>
      </c>
    </row>
    <row r="63" spans="1:9" ht="12.75" customHeight="1">
      <c r="A63" s="70"/>
      <c r="B63" s="70"/>
      <c r="C63" s="71" t="s">
        <v>42</v>
      </c>
      <c r="D63" s="71"/>
      <c r="E63" s="71"/>
      <c r="F63" s="72">
        <f>SUM(F57:F62)</f>
        <v>2512.4967</v>
      </c>
      <c r="G63" s="73">
        <f>SUM(G57:G62)</f>
        <v>0.3143</v>
      </c>
      <c r="H63" s="74"/>
      <c r="I63" s="46"/>
    </row>
    <row r="64" spans="6:8" ht="12.75" customHeight="1">
      <c r="F64" s="66"/>
      <c r="G64" s="67"/>
      <c r="H64" s="68"/>
    </row>
    <row r="65" spans="3:8" ht="12.75" customHeight="1">
      <c r="C65" s="12" t="s">
        <v>81</v>
      </c>
      <c r="F65" s="66">
        <v>58.488292</v>
      </c>
      <c r="G65" s="67">
        <v>0.0073</v>
      </c>
      <c r="H65" s="68"/>
    </row>
    <row r="66" spans="1:9" ht="12.75" customHeight="1">
      <c r="A66" s="70"/>
      <c r="B66" s="70"/>
      <c r="C66" s="71" t="s">
        <v>42</v>
      </c>
      <c r="D66" s="71"/>
      <c r="E66" s="71"/>
      <c r="F66" s="72">
        <f>SUM(F65:F65)</f>
        <v>58.488292</v>
      </c>
      <c r="G66" s="73">
        <f>SUM(G65:G65)</f>
        <v>0.0073</v>
      </c>
      <c r="H66" s="74"/>
      <c r="I66" s="46"/>
    </row>
    <row r="67" spans="6:8" ht="12.75" customHeight="1">
      <c r="F67" s="66"/>
      <c r="G67" s="67"/>
      <c r="H67" s="68"/>
    </row>
    <row r="68" spans="3:8" ht="12.75" customHeight="1">
      <c r="C68" s="12" t="s">
        <v>82</v>
      </c>
      <c r="F68" s="66"/>
      <c r="G68" s="67"/>
      <c r="H68" s="68"/>
    </row>
    <row r="69" spans="3:8" ht="12.75" customHeight="1">
      <c r="C69" s="12" t="s">
        <v>83</v>
      </c>
      <c r="F69" s="66">
        <v>98.963064</v>
      </c>
      <c r="G69" s="67">
        <v>0.012199999999999999</v>
      </c>
      <c r="H69" s="68"/>
    </row>
    <row r="70" spans="1:9" ht="12.75" customHeight="1">
      <c r="A70" s="70"/>
      <c r="B70" s="70"/>
      <c r="C70" s="71" t="s">
        <v>42</v>
      </c>
      <c r="D70" s="71"/>
      <c r="E70" s="71"/>
      <c r="F70" s="72">
        <f>SUM(F69:F69)</f>
        <v>98.963064</v>
      </c>
      <c r="G70" s="73">
        <f>SUM(G69:G69)</f>
        <v>0.012199999999999999</v>
      </c>
      <c r="H70" s="74"/>
      <c r="I70" s="46"/>
    </row>
    <row r="71" spans="1:9" ht="12.75" customHeight="1">
      <c r="A71" s="75"/>
      <c r="B71" s="75"/>
      <c r="C71" s="76" t="s">
        <v>84</v>
      </c>
      <c r="D71" s="76"/>
      <c r="E71" s="76"/>
      <c r="F71" s="77">
        <f>SUM(F42,F48,F53,F63,F66,F70)</f>
        <v>7997.902516</v>
      </c>
      <c r="G71" s="78">
        <f>SUM(G42,G48,G53,G63,G66,G70)</f>
        <v>0.9999999999999999</v>
      </c>
      <c r="H71" s="79"/>
      <c r="I71" s="52"/>
    </row>
    <row r="72" ht="12.75" customHeight="1"/>
    <row r="73" ht="12.75" customHeight="1">
      <c r="C73" s="12" t="s">
        <v>85</v>
      </c>
    </row>
    <row r="74" ht="12.75" customHeight="1">
      <c r="C74" s="12" t="s">
        <v>86</v>
      </c>
    </row>
    <row r="75" ht="12.75" customHeight="1">
      <c r="C75" s="12" t="s">
        <v>219</v>
      </c>
    </row>
    <row r="76" ht="12.75" customHeight="1"/>
    <row r="77" ht="12.75" customHeight="1"/>
    <row r="78" spans="3:7" ht="12.75" customHeight="1">
      <c r="C78" s="1" t="s">
        <v>310</v>
      </c>
      <c r="D78" s="5"/>
      <c r="F78" s="2"/>
      <c r="G78" s="85"/>
    </row>
    <row r="79" spans="3:7" ht="12.75" customHeight="1">
      <c r="C79" s="1" t="s">
        <v>334</v>
      </c>
      <c r="D79" s="5" t="s">
        <v>312</v>
      </c>
      <c r="F79" s="2"/>
      <c r="G79" s="85"/>
    </row>
    <row r="80" spans="3:7" ht="12.75" customHeight="1">
      <c r="C80" s="1" t="s">
        <v>330</v>
      </c>
      <c r="D80" s="4"/>
      <c r="F80" s="2"/>
      <c r="G80" s="85"/>
    </row>
    <row r="81" spans="3:7" ht="12.75" customHeight="1">
      <c r="C81" s="11" t="s">
        <v>368</v>
      </c>
      <c r="D81" s="96">
        <v>11.221322</v>
      </c>
      <c r="E81" s="7"/>
      <c r="F81" s="2"/>
      <c r="G81" s="85"/>
    </row>
    <row r="82" spans="3:7" ht="12.75" customHeight="1">
      <c r="C82" s="11" t="s">
        <v>369</v>
      </c>
      <c r="D82" s="96">
        <v>10.33074</v>
      </c>
      <c r="E82" s="7"/>
      <c r="F82" s="2"/>
      <c r="G82" s="85"/>
    </row>
    <row r="83" spans="3:7" ht="12.75" customHeight="1">
      <c r="C83" s="11" t="s">
        <v>332</v>
      </c>
      <c r="D83" s="96"/>
      <c r="E83" s="7"/>
      <c r="F83" s="82"/>
      <c r="G83" s="86"/>
    </row>
    <row r="84" spans="3:7" ht="12.75" customHeight="1">
      <c r="C84" s="11" t="s">
        <v>368</v>
      </c>
      <c r="D84" s="96">
        <v>11.263169</v>
      </c>
      <c r="E84" s="7"/>
      <c r="F84" s="2"/>
      <c r="G84" s="85"/>
    </row>
    <row r="85" spans="3:7" ht="12.75" customHeight="1">
      <c r="C85" s="11" t="s">
        <v>369</v>
      </c>
      <c r="D85" s="96">
        <v>10.367324</v>
      </c>
      <c r="E85" s="7"/>
      <c r="F85" s="2"/>
      <c r="G85" s="85"/>
    </row>
    <row r="86" spans="3:7" ht="12.75" customHeight="1">
      <c r="C86" s="1" t="s">
        <v>383</v>
      </c>
      <c r="D86" s="21" t="s">
        <v>312</v>
      </c>
      <c r="E86" s="7"/>
      <c r="F86" s="2"/>
      <c r="G86" s="85"/>
    </row>
    <row r="87" spans="3:7" ht="12.75" customHeight="1">
      <c r="C87" s="7" t="s">
        <v>384</v>
      </c>
      <c r="D87" s="21" t="s">
        <v>312</v>
      </c>
      <c r="E87" s="7"/>
      <c r="F87" s="2"/>
      <c r="G87" s="85"/>
    </row>
    <row r="88" spans="3:7" ht="12.75" customHeight="1">
      <c r="C88" s="1" t="s">
        <v>386</v>
      </c>
      <c r="D88" s="21" t="s">
        <v>312</v>
      </c>
      <c r="E88" s="7"/>
      <c r="F88" s="2"/>
      <c r="G88" s="85"/>
    </row>
    <row r="89" spans="3:7" ht="12.75" customHeight="1">
      <c r="C89" s="1" t="s">
        <v>318</v>
      </c>
      <c r="D89" s="97" t="s">
        <v>370</v>
      </c>
      <c r="E89" s="7"/>
      <c r="F89" s="2"/>
      <c r="G89" s="85"/>
    </row>
    <row r="90" spans="3:7" ht="12.75" customHeight="1">
      <c r="C90" s="7" t="s">
        <v>381</v>
      </c>
      <c r="D90" s="7"/>
      <c r="E90" s="7"/>
      <c r="F90" s="2"/>
      <c r="G90" s="85"/>
    </row>
    <row r="91" spans="3:7" ht="12.75" customHeight="1">
      <c r="C91" s="12" t="s">
        <v>319</v>
      </c>
      <c r="D91" s="90" t="s">
        <v>320</v>
      </c>
      <c r="E91" s="90" t="s">
        <v>321</v>
      </c>
      <c r="F91" s="2"/>
      <c r="G91" s="85"/>
    </row>
    <row r="92" spans="3:7" ht="12.75" customHeight="1">
      <c r="C92" s="11" t="s">
        <v>325</v>
      </c>
      <c r="D92" s="15">
        <v>0.58757</v>
      </c>
      <c r="E92" s="15">
        <v>0.050361</v>
      </c>
      <c r="F92" s="2"/>
      <c r="G92" s="98"/>
    </row>
    <row r="93" spans="3:7" ht="12.75" customHeight="1">
      <c r="C93" s="7" t="s">
        <v>359</v>
      </c>
      <c r="D93" s="7"/>
      <c r="E93" s="7"/>
      <c r="F93" s="2"/>
      <c r="G93" s="85"/>
    </row>
    <row r="94" spans="3:7" ht="12.75" customHeight="1">
      <c r="C94" s="7" t="s">
        <v>327</v>
      </c>
      <c r="G94" s="8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I59"/>
  <sheetViews>
    <sheetView showGridLines="0" zoomScalePageLayoutView="0" workbookViewId="0" topLeftCell="A29">
      <selection activeCell="C54" sqref="C54"/>
    </sheetView>
  </sheetViews>
  <sheetFormatPr defaultColWidth="9.140625" defaultRowHeight="12.75"/>
  <cols>
    <col min="1" max="1" width="7.57421875" style="23" customWidth="1"/>
    <col min="2" max="2" width="14.8515625" style="23" customWidth="1"/>
    <col min="3" max="3" width="135.28125" style="23" bestFit="1" customWidth="1"/>
    <col min="4" max="5" width="15.57421875" style="23" customWidth="1"/>
    <col min="6" max="6" width="23.57421875" style="23" customWidth="1"/>
    <col min="7" max="7" width="15.140625" style="23" customWidth="1"/>
    <col min="8" max="8" width="13.00390625" style="23" customWidth="1"/>
    <col min="9" max="9" width="14.57421875" style="7" customWidth="1"/>
    <col min="10" max="16384" width="9.140625" style="23" customWidth="1"/>
  </cols>
  <sheetData>
    <row r="1" spans="1:7" ht="12.75">
      <c r="A1" s="22"/>
      <c r="B1" s="22"/>
      <c r="C1" s="102" t="s">
        <v>256</v>
      </c>
      <c r="D1" s="102"/>
      <c r="E1" s="102"/>
      <c r="F1" s="102"/>
      <c r="G1" s="102"/>
    </row>
    <row r="2" spans="1:7" ht="12.75">
      <c r="A2" s="24" t="s">
        <v>1</v>
      </c>
      <c r="B2" s="24"/>
      <c r="C2" s="25" t="s">
        <v>2</v>
      </c>
      <c r="D2" s="26"/>
      <c r="E2" s="26"/>
      <c r="F2" s="27"/>
      <c r="G2" s="28"/>
    </row>
    <row r="3" spans="1:7" ht="15.75" customHeight="1">
      <c r="A3" s="29"/>
      <c r="B3" s="29"/>
      <c r="C3" s="30"/>
      <c r="D3" s="24"/>
      <c r="E3" s="24"/>
      <c r="F3" s="27"/>
      <c r="G3" s="28"/>
    </row>
    <row r="4" spans="1:9" ht="25.5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4" t="s">
        <v>9</v>
      </c>
      <c r="H4" s="35" t="s">
        <v>10</v>
      </c>
      <c r="I4" s="36"/>
    </row>
    <row r="5" spans="6:8" ht="12.75" customHeight="1">
      <c r="F5" s="37"/>
      <c r="G5" s="38"/>
      <c r="H5" s="39"/>
    </row>
    <row r="6" spans="6:8" ht="12.75" customHeight="1">
      <c r="F6" s="37"/>
      <c r="G6" s="38"/>
      <c r="H6" s="39"/>
    </row>
    <row r="7" spans="3:8" ht="12.75" customHeight="1">
      <c r="C7" s="40" t="s">
        <v>11</v>
      </c>
      <c r="F7" s="37"/>
      <c r="G7" s="38"/>
      <c r="H7" s="39"/>
    </row>
    <row r="8" spans="3:8" ht="12.75" customHeight="1">
      <c r="C8" s="40" t="s">
        <v>12</v>
      </c>
      <c r="F8" s="37"/>
      <c r="G8" s="38"/>
      <c r="H8" s="39"/>
    </row>
    <row r="9" spans="1:8" ht="12.75" customHeight="1">
      <c r="A9" s="23">
        <v>1</v>
      </c>
      <c r="B9" s="23" t="s">
        <v>88</v>
      </c>
      <c r="C9" s="23" t="s">
        <v>36</v>
      </c>
      <c r="D9" s="23" t="s">
        <v>24</v>
      </c>
      <c r="E9" s="23">
        <v>150000000</v>
      </c>
      <c r="F9" s="37">
        <v>1490.418</v>
      </c>
      <c r="G9" s="38">
        <v>0.23079999999999998</v>
      </c>
      <c r="H9" s="39">
        <v>41243</v>
      </c>
    </row>
    <row r="10" spans="1:8" ht="12.75" customHeight="1">
      <c r="A10" s="23">
        <v>2</v>
      </c>
      <c r="B10" s="23" t="s">
        <v>93</v>
      </c>
      <c r="C10" s="23" t="s">
        <v>94</v>
      </c>
      <c r="D10" s="23" t="s">
        <v>24</v>
      </c>
      <c r="E10" s="23">
        <v>100000000</v>
      </c>
      <c r="F10" s="37">
        <v>971.738</v>
      </c>
      <c r="G10" s="38">
        <v>0.1505</v>
      </c>
      <c r="H10" s="39">
        <v>41339</v>
      </c>
    </row>
    <row r="11" spans="1:8" ht="12.75" customHeight="1">
      <c r="A11" s="23">
        <v>3</v>
      </c>
      <c r="B11" s="23" t="s">
        <v>37</v>
      </c>
      <c r="C11" s="23" t="s">
        <v>38</v>
      </c>
      <c r="D11" s="23" t="s">
        <v>15</v>
      </c>
      <c r="E11" s="23">
        <v>90000000</v>
      </c>
      <c r="F11" s="37">
        <v>886.8672</v>
      </c>
      <c r="G11" s="38">
        <v>0.1373</v>
      </c>
      <c r="H11" s="39">
        <v>41278</v>
      </c>
    </row>
    <row r="12" spans="1:8" ht="12.75" customHeight="1">
      <c r="A12" s="23">
        <v>4</v>
      </c>
      <c r="B12" s="23" t="s">
        <v>95</v>
      </c>
      <c r="C12" s="23" t="s">
        <v>38</v>
      </c>
      <c r="D12" s="23" t="s">
        <v>15</v>
      </c>
      <c r="E12" s="23">
        <v>50000000</v>
      </c>
      <c r="F12" s="37">
        <v>497.056</v>
      </c>
      <c r="G12" s="38">
        <v>0.077</v>
      </c>
      <c r="H12" s="39">
        <v>41240</v>
      </c>
    </row>
    <row r="13" spans="1:9" ht="12.75" customHeight="1">
      <c r="A13" s="41"/>
      <c r="B13" s="41"/>
      <c r="C13" s="42" t="s">
        <v>42</v>
      </c>
      <c r="D13" s="42"/>
      <c r="E13" s="42"/>
      <c r="F13" s="43">
        <f>SUM(F9:F12)</f>
        <v>3846.0792</v>
      </c>
      <c r="G13" s="44">
        <f>SUM(G9:G12)</f>
        <v>0.5955999999999999</v>
      </c>
      <c r="H13" s="45"/>
      <c r="I13" s="46"/>
    </row>
    <row r="14" spans="6:8" ht="12.75" customHeight="1">
      <c r="F14" s="37"/>
      <c r="G14" s="38"/>
      <c r="H14" s="39"/>
    </row>
    <row r="15" spans="3:8" ht="12.75" customHeight="1">
      <c r="C15" s="40" t="s">
        <v>116</v>
      </c>
      <c r="F15" s="37"/>
      <c r="G15" s="38"/>
      <c r="H15" s="39"/>
    </row>
    <row r="16" spans="3:9" ht="12.75" customHeight="1">
      <c r="C16" s="40" t="s">
        <v>117</v>
      </c>
      <c r="F16" s="37"/>
      <c r="G16" s="38"/>
      <c r="H16" s="39"/>
      <c r="I16" s="46"/>
    </row>
    <row r="17" spans="1:8" ht="12.75" customHeight="1">
      <c r="A17" s="23">
        <v>5</v>
      </c>
      <c r="B17" s="23" t="s">
        <v>245</v>
      </c>
      <c r="C17" s="23" t="s">
        <v>121</v>
      </c>
      <c r="D17" s="23" t="s">
        <v>96</v>
      </c>
      <c r="E17" s="23">
        <v>75000000</v>
      </c>
      <c r="F17" s="37">
        <v>760.67925</v>
      </c>
      <c r="G17" s="38">
        <v>0.11779999999999999</v>
      </c>
      <c r="H17" s="39">
        <v>41831</v>
      </c>
    </row>
    <row r="18" spans="1:8" ht="12.75" customHeight="1">
      <c r="A18" s="23">
        <v>6</v>
      </c>
      <c r="B18" s="23" t="s">
        <v>241</v>
      </c>
      <c r="C18" s="23" t="s">
        <v>242</v>
      </c>
      <c r="D18" s="23" t="s">
        <v>96</v>
      </c>
      <c r="E18" s="23">
        <v>70000000</v>
      </c>
      <c r="F18" s="37">
        <v>707.4494</v>
      </c>
      <c r="G18" s="38">
        <v>0.10949999999999999</v>
      </c>
      <c r="H18" s="39">
        <v>42126</v>
      </c>
    </row>
    <row r="19" spans="1:8" ht="12.75" customHeight="1">
      <c r="A19" s="23">
        <v>7</v>
      </c>
      <c r="B19" s="23" t="s">
        <v>118</v>
      </c>
      <c r="C19" s="23" t="s">
        <v>119</v>
      </c>
      <c r="D19" s="23" t="s">
        <v>96</v>
      </c>
      <c r="E19" s="23">
        <v>50000000</v>
      </c>
      <c r="F19" s="37">
        <v>502.202</v>
      </c>
      <c r="G19" s="38">
        <v>0.07780000000000001</v>
      </c>
      <c r="H19" s="39">
        <v>41432</v>
      </c>
    </row>
    <row r="20" spans="1:8" ht="12.75" customHeight="1">
      <c r="A20" s="23">
        <v>8</v>
      </c>
      <c r="B20" s="23" t="s">
        <v>126</v>
      </c>
      <c r="C20" s="23" t="s">
        <v>45</v>
      </c>
      <c r="D20" s="23" t="s">
        <v>104</v>
      </c>
      <c r="E20" s="23">
        <v>50000000</v>
      </c>
      <c r="F20" s="37">
        <v>501.2165</v>
      </c>
      <c r="G20" s="38">
        <v>0.0776</v>
      </c>
      <c r="H20" s="39">
        <v>41901</v>
      </c>
    </row>
    <row r="21" spans="1:8" ht="12.75" customHeight="1">
      <c r="A21" s="41"/>
      <c r="B21" s="41"/>
      <c r="C21" s="42" t="s">
        <v>42</v>
      </c>
      <c r="D21" s="42"/>
      <c r="E21" s="42"/>
      <c r="F21" s="43">
        <f>SUM(F17:F20)</f>
        <v>2471.5471500000003</v>
      </c>
      <c r="G21" s="44">
        <f>SUM(G17:G20)</f>
        <v>0.3827</v>
      </c>
      <c r="H21" s="45"/>
    </row>
    <row r="22" spans="6:8" ht="12.75" customHeight="1">
      <c r="F22" s="37"/>
      <c r="G22" s="38"/>
      <c r="H22" s="39"/>
    </row>
    <row r="23" spans="3:8" ht="12.75" customHeight="1">
      <c r="C23" s="40" t="s">
        <v>81</v>
      </c>
      <c r="F23" s="37">
        <v>72.48549</v>
      </c>
      <c r="G23" s="38">
        <v>0.011200000000000002</v>
      </c>
      <c r="H23" s="39"/>
    </row>
    <row r="24" spans="1:9" ht="12.75" customHeight="1">
      <c r="A24" s="41"/>
      <c r="B24" s="41"/>
      <c r="C24" s="42" t="s">
        <v>42</v>
      </c>
      <c r="D24" s="42"/>
      <c r="E24" s="42"/>
      <c r="F24" s="43">
        <f>SUM(F23:F23)</f>
        <v>72.48549</v>
      </c>
      <c r="G24" s="44">
        <f>SUM(G23:G23)</f>
        <v>0.011200000000000002</v>
      </c>
      <c r="H24" s="45"/>
      <c r="I24" s="46"/>
    </row>
    <row r="25" spans="6:8" ht="12.75" customHeight="1">
      <c r="F25" s="37"/>
      <c r="G25" s="38"/>
      <c r="H25" s="39"/>
    </row>
    <row r="26" spans="3:8" ht="12.75" customHeight="1">
      <c r="C26" s="40" t="s">
        <v>82</v>
      </c>
      <c r="F26" s="37"/>
      <c r="G26" s="38"/>
      <c r="H26" s="39"/>
    </row>
    <row r="27" spans="3:9" ht="12.75" customHeight="1">
      <c r="C27" s="40" t="s">
        <v>83</v>
      </c>
      <c r="F27" s="37">
        <v>68.555947</v>
      </c>
      <c r="G27" s="38">
        <v>0.0105</v>
      </c>
      <c r="H27" s="39"/>
      <c r="I27" s="46"/>
    </row>
    <row r="28" spans="1:8" ht="12.75" customHeight="1">
      <c r="A28" s="41"/>
      <c r="B28" s="41"/>
      <c r="C28" s="42" t="s">
        <v>42</v>
      </c>
      <c r="D28" s="42"/>
      <c r="E28" s="42"/>
      <c r="F28" s="43">
        <f>SUM(F27:F27)</f>
        <v>68.555947</v>
      </c>
      <c r="G28" s="44">
        <f>SUM(G27:G27)</f>
        <v>0.0105</v>
      </c>
      <c r="H28" s="45"/>
    </row>
    <row r="29" spans="1:8" ht="12.75" customHeight="1">
      <c r="A29" s="99"/>
      <c r="B29" s="99"/>
      <c r="C29" s="48" t="s">
        <v>84</v>
      </c>
      <c r="D29" s="48"/>
      <c r="E29" s="48"/>
      <c r="F29" s="49">
        <f>SUM(F13,F21,F24,F28)</f>
        <v>6458.667787</v>
      </c>
      <c r="G29" s="50">
        <f>SUM(G13,G21,G24,G28)</f>
        <v>0.9999999999999999</v>
      </c>
      <c r="H29" s="51"/>
    </row>
    <row r="30" ht="12.75" customHeight="1"/>
    <row r="31" ht="12.75" customHeight="1">
      <c r="C31" s="40" t="s">
        <v>85</v>
      </c>
    </row>
    <row r="32" ht="12.75" customHeight="1">
      <c r="C32" s="40" t="s">
        <v>86</v>
      </c>
    </row>
    <row r="33" ht="12.75" customHeight="1">
      <c r="C33" s="40"/>
    </row>
    <row r="34" spans="3:7" ht="12.75" customHeight="1">
      <c r="C34" s="1" t="s">
        <v>310</v>
      </c>
      <c r="D34" s="1"/>
      <c r="E34" s="1"/>
      <c r="F34" s="2"/>
      <c r="G34" s="1"/>
    </row>
    <row r="35" spans="3:7" ht="12.75" customHeight="1">
      <c r="C35" s="1" t="s">
        <v>311</v>
      </c>
      <c r="D35" s="3" t="s">
        <v>312</v>
      </c>
      <c r="E35" s="1"/>
      <c r="F35" s="2"/>
      <c r="G35" s="1"/>
    </row>
    <row r="36" spans="3:7" ht="12.75" customHeight="1">
      <c r="C36" s="1" t="s">
        <v>330</v>
      </c>
      <c r="D36" s="1"/>
      <c r="E36" s="1"/>
      <c r="F36" s="2"/>
      <c r="G36" s="1"/>
    </row>
    <row r="37" spans="3:7" ht="12.75" customHeight="1">
      <c r="C37" s="11" t="s">
        <v>313</v>
      </c>
      <c r="D37" s="4">
        <v>1132.248132</v>
      </c>
      <c r="E37" s="1"/>
      <c r="F37" s="2"/>
      <c r="G37" s="1"/>
    </row>
    <row r="38" spans="3:7" ht="12.75" customHeight="1">
      <c r="C38" s="11" t="s">
        <v>314</v>
      </c>
      <c r="D38" s="4">
        <v>1001.300001</v>
      </c>
      <c r="E38" s="1"/>
      <c r="F38" s="2"/>
      <c r="G38" s="1"/>
    </row>
    <row r="39" spans="3:7" ht="12.75" customHeight="1">
      <c r="C39" s="11" t="s">
        <v>315</v>
      </c>
      <c r="D39" s="4">
        <v>1002.142213</v>
      </c>
      <c r="E39" s="1"/>
      <c r="F39" s="2"/>
      <c r="G39" s="1"/>
    </row>
    <row r="40" spans="3:7" ht="12.75" customHeight="1">
      <c r="C40" s="11" t="s">
        <v>316</v>
      </c>
      <c r="D40" s="4">
        <v>1001.908001</v>
      </c>
      <c r="E40" s="1"/>
      <c r="F40" s="2"/>
      <c r="G40" s="1"/>
    </row>
    <row r="41" spans="3:7" ht="12.75" customHeight="1">
      <c r="C41" s="11" t="s">
        <v>317</v>
      </c>
      <c r="D41" s="4">
        <v>1001.886268</v>
      </c>
      <c r="E41" s="1"/>
      <c r="F41" s="2"/>
      <c r="G41" s="1"/>
    </row>
    <row r="42" spans="3:7" ht="12.75" customHeight="1">
      <c r="C42" s="11" t="s">
        <v>332</v>
      </c>
      <c r="D42" s="5"/>
      <c r="E42" s="1"/>
      <c r="F42" s="2"/>
      <c r="G42" s="1"/>
    </row>
    <row r="43" spans="3:7" ht="12.75" customHeight="1">
      <c r="C43" s="11" t="s">
        <v>313</v>
      </c>
      <c r="D43" s="4">
        <v>1139.886273</v>
      </c>
      <c r="E43" s="1"/>
      <c r="F43" s="2"/>
      <c r="G43" s="1"/>
    </row>
    <row r="44" spans="3:7" ht="12.75" customHeight="1">
      <c r="C44" s="11" t="s">
        <v>314</v>
      </c>
      <c r="D44" s="4">
        <v>1002.38772</v>
      </c>
      <c r="E44" s="1"/>
      <c r="F44" s="2"/>
      <c r="G44" s="1"/>
    </row>
    <row r="45" spans="3:7" ht="12.75" customHeight="1">
      <c r="C45" s="11" t="s">
        <v>315</v>
      </c>
      <c r="D45" s="4">
        <v>1001.16909</v>
      </c>
      <c r="E45" s="1"/>
      <c r="F45" s="2"/>
      <c r="G45" s="1"/>
    </row>
    <row r="46" spans="3:7" ht="12.75" customHeight="1">
      <c r="C46" s="11" t="s">
        <v>316</v>
      </c>
      <c r="D46" s="4">
        <v>1000.97163</v>
      </c>
      <c r="E46" s="1"/>
      <c r="F46" s="2"/>
      <c r="G46" s="1"/>
    </row>
    <row r="47" spans="3:7" ht="12.75" customHeight="1">
      <c r="C47" s="11" t="s">
        <v>317</v>
      </c>
      <c r="D47" s="4">
        <v>1000.937709</v>
      </c>
      <c r="E47" s="1"/>
      <c r="F47" s="2"/>
      <c r="G47" s="1"/>
    </row>
    <row r="48" spans="3:7" ht="12.75" customHeight="1">
      <c r="C48" s="1" t="s">
        <v>383</v>
      </c>
      <c r="D48" s="21" t="s">
        <v>312</v>
      </c>
      <c r="E48" s="1"/>
      <c r="F48" s="2"/>
      <c r="G48" s="1"/>
    </row>
    <row r="49" spans="3:7" ht="12.75" customHeight="1">
      <c r="C49" s="1" t="s">
        <v>384</v>
      </c>
      <c r="D49" s="21" t="s">
        <v>312</v>
      </c>
      <c r="E49" s="1"/>
      <c r="F49" s="2"/>
      <c r="G49" s="1"/>
    </row>
    <row r="50" spans="3:7" ht="12.75" customHeight="1">
      <c r="C50" s="1" t="s">
        <v>386</v>
      </c>
      <c r="D50" s="21" t="s">
        <v>312</v>
      </c>
      <c r="E50" s="1"/>
      <c r="F50" s="2"/>
      <c r="G50" s="1"/>
    </row>
    <row r="51" spans="3:7" ht="12.75" customHeight="1">
      <c r="C51" s="1" t="s">
        <v>318</v>
      </c>
      <c r="D51" s="97"/>
      <c r="E51" s="1"/>
      <c r="F51" s="2"/>
      <c r="G51" s="1"/>
    </row>
    <row r="52" spans="3:7" ht="12.75" customHeight="1">
      <c r="C52" s="1" t="s">
        <v>380</v>
      </c>
      <c r="D52" s="7"/>
      <c r="E52" s="1"/>
      <c r="F52" s="2"/>
      <c r="G52" s="1"/>
    </row>
    <row r="53" spans="3:7" ht="12.75" customHeight="1">
      <c r="C53" s="12" t="s">
        <v>319</v>
      </c>
      <c r="D53" s="13" t="s">
        <v>320</v>
      </c>
      <c r="E53" s="13" t="s">
        <v>321</v>
      </c>
      <c r="F53" s="8"/>
      <c r="G53" s="14"/>
    </row>
    <row r="54" spans="3:7" ht="12.75" customHeight="1">
      <c r="C54" s="11" t="s">
        <v>322</v>
      </c>
      <c r="D54" s="10"/>
      <c r="E54" s="10"/>
      <c r="F54" s="9"/>
      <c r="G54" s="14"/>
    </row>
    <row r="55" spans="3:7" ht="12.75" customHeight="1">
      <c r="C55" s="11" t="s">
        <v>323</v>
      </c>
      <c r="D55" s="15">
        <f>1.546037+1.218447+0.853193+1.717583+1.226231</f>
        <v>6.561491000000001</v>
      </c>
      <c r="E55" s="15">
        <v>5.623861</v>
      </c>
      <c r="F55" s="9"/>
      <c r="G55" s="14"/>
    </row>
    <row r="56" spans="3:7" ht="12.75" customHeight="1">
      <c r="C56" s="11" t="s">
        <v>324</v>
      </c>
      <c r="D56" s="15">
        <f>3.698576+2.840551</f>
        <v>6.539127000000001</v>
      </c>
      <c r="E56" s="15">
        <v>3.170053</v>
      </c>
      <c r="F56" s="9"/>
      <c r="G56" s="14"/>
    </row>
    <row r="57" spans="3:7" ht="12.75" customHeight="1">
      <c r="C57" s="16" t="s">
        <v>325</v>
      </c>
      <c r="D57" s="15">
        <v>6.55469</v>
      </c>
      <c r="E57" s="15">
        <v>5.618032</v>
      </c>
      <c r="F57" s="9"/>
      <c r="G57" s="14"/>
    </row>
    <row r="58" spans="3:7" ht="12.75" customHeight="1">
      <c r="C58" s="17" t="s">
        <v>326</v>
      </c>
      <c r="D58" s="15"/>
      <c r="E58" s="15"/>
      <c r="F58" s="8"/>
      <c r="G58" s="14"/>
    </row>
    <row r="59" spans="3:7" ht="12.75">
      <c r="C59" s="18" t="s">
        <v>327</v>
      </c>
      <c r="D59" s="19"/>
      <c r="E59" s="19"/>
      <c r="F59" s="8"/>
      <c r="G59" s="1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I77"/>
  <sheetViews>
    <sheetView showGridLines="0" zoomScalePageLayoutView="0" workbookViewId="0" topLeftCell="A49">
      <selection activeCell="D78" sqref="D78"/>
    </sheetView>
  </sheetViews>
  <sheetFormatPr defaultColWidth="9.140625" defaultRowHeight="12.75"/>
  <cols>
    <col min="1" max="1" width="7.57421875" style="23" customWidth="1"/>
    <col min="2" max="2" width="16.00390625" style="23" customWidth="1"/>
    <col min="3" max="3" width="72.8515625" style="23" customWidth="1"/>
    <col min="4" max="5" width="15.57421875" style="23" customWidth="1"/>
    <col min="6" max="6" width="23.57421875" style="23" customWidth="1"/>
    <col min="7" max="7" width="15.140625" style="23" customWidth="1"/>
    <col min="8" max="8" width="13.00390625" style="23" customWidth="1"/>
    <col min="9" max="9" width="14.57421875" style="7" customWidth="1"/>
    <col min="10" max="16384" width="9.140625" style="23" customWidth="1"/>
  </cols>
  <sheetData>
    <row r="1" spans="1:7" ht="12.75">
      <c r="A1" s="22"/>
      <c r="B1" s="22"/>
      <c r="C1" s="102" t="s">
        <v>257</v>
      </c>
      <c r="D1" s="102"/>
      <c r="E1" s="102"/>
      <c r="F1" s="102"/>
      <c r="G1" s="102"/>
    </row>
    <row r="2" spans="1:7" ht="12.75">
      <c r="A2" s="24" t="s">
        <v>1</v>
      </c>
      <c r="B2" s="24"/>
      <c r="C2" s="25" t="s">
        <v>2</v>
      </c>
      <c r="D2" s="26"/>
      <c r="E2" s="26"/>
      <c r="F2" s="27"/>
      <c r="G2" s="28"/>
    </row>
    <row r="3" spans="1:7" ht="15.75" customHeight="1">
      <c r="A3" s="29"/>
      <c r="B3" s="29"/>
      <c r="C3" s="30"/>
      <c r="D3" s="24"/>
      <c r="E3" s="24"/>
      <c r="F3" s="27"/>
      <c r="G3" s="28"/>
    </row>
    <row r="4" spans="1:9" ht="25.5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4" t="s">
        <v>9</v>
      </c>
      <c r="H4" s="35" t="s">
        <v>10</v>
      </c>
      <c r="I4" s="36"/>
    </row>
    <row r="5" spans="6:8" ht="12.75" customHeight="1">
      <c r="F5" s="37"/>
      <c r="G5" s="38"/>
      <c r="H5" s="39"/>
    </row>
    <row r="6" spans="6:8" ht="12.75" customHeight="1">
      <c r="F6" s="37"/>
      <c r="G6" s="38"/>
      <c r="H6" s="39"/>
    </row>
    <row r="7" spans="3:8" ht="12.75" customHeight="1">
      <c r="C7" s="40" t="s">
        <v>11</v>
      </c>
      <c r="F7" s="37"/>
      <c r="G7" s="38"/>
      <c r="H7" s="39"/>
    </row>
    <row r="8" spans="3:8" ht="12.75" customHeight="1">
      <c r="C8" s="40" t="s">
        <v>12</v>
      </c>
      <c r="F8" s="37"/>
      <c r="G8" s="38"/>
      <c r="H8" s="39"/>
    </row>
    <row r="9" spans="1:8" ht="12.75" customHeight="1">
      <c r="A9" s="23">
        <v>1</v>
      </c>
      <c r="B9" s="23" t="s">
        <v>33</v>
      </c>
      <c r="C9" s="23" t="s">
        <v>34</v>
      </c>
      <c r="D9" s="23" t="s">
        <v>21</v>
      </c>
      <c r="E9" s="23">
        <v>90000000</v>
      </c>
      <c r="F9" s="37">
        <v>895.5198</v>
      </c>
      <c r="G9" s="80">
        <v>0.0326</v>
      </c>
      <c r="H9" s="39">
        <v>41236</v>
      </c>
    </row>
    <row r="10" spans="1:9" ht="12.75" customHeight="1">
      <c r="A10" s="41"/>
      <c r="B10" s="41"/>
      <c r="C10" s="42" t="s">
        <v>42</v>
      </c>
      <c r="D10" s="42"/>
      <c r="E10" s="42"/>
      <c r="F10" s="43">
        <f>SUM(F9:F9)</f>
        <v>895.5198</v>
      </c>
      <c r="G10" s="44">
        <f>SUM(G9:G9)</f>
        <v>0.0326</v>
      </c>
      <c r="H10" s="45"/>
      <c r="I10" s="46"/>
    </row>
    <row r="11" spans="6:8" ht="12.75" customHeight="1">
      <c r="F11" s="37"/>
      <c r="G11" s="38"/>
      <c r="H11" s="39"/>
    </row>
    <row r="12" spans="3:8" ht="12.75" customHeight="1">
      <c r="C12" s="40" t="s">
        <v>43</v>
      </c>
      <c r="F12" s="37"/>
      <c r="G12" s="38"/>
      <c r="H12" s="39"/>
    </row>
    <row r="13" spans="1:8" ht="12.75" customHeight="1">
      <c r="A13" s="23">
        <v>2</v>
      </c>
      <c r="B13" s="23" t="s">
        <v>258</v>
      </c>
      <c r="C13" s="23" t="s">
        <v>259</v>
      </c>
      <c r="D13" s="23" t="s">
        <v>24</v>
      </c>
      <c r="E13" s="23">
        <v>250000000</v>
      </c>
      <c r="F13" s="37">
        <v>2495.7775</v>
      </c>
      <c r="G13" s="80">
        <v>0.0909</v>
      </c>
      <c r="H13" s="39">
        <v>41220</v>
      </c>
    </row>
    <row r="14" spans="1:8" ht="12.75" customHeight="1">
      <c r="A14" s="23">
        <v>3</v>
      </c>
      <c r="B14" s="23" t="s">
        <v>253</v>
      </c>
      <c r="C14" s="23" t="s">
        <v>125</v>
      </c>
      <c r="D14" s="23" t="s">
        <v>15</v>
      </c>
      <c r="E14" s="23">
        <v>200000000</v>
      </c>
      <c r="F14" s="37">
        <v>1925.908</v>
      </c>
      <c r="G14" s="80">
        <v>0.0701</v>
      </c>
      <c r="H14" s="39">
        <v>41354</v>
      </c>
    </row>
    <row r="15" spans="1:8" ht="12.75" customHeight="1">
      <c r="A15" s="23">
        <v>4</v>
      </c>
      <c r="B15" s="23" t="s">
        <v>261</v>
      </c>
      <c r="C15" s="23" t="s">
        <v>108</v>
      </c>
      <c r="D15" s="23" t="s">
        <v>21</v>
      </c>
      <c r="E15" s="23">
        <v>100000000</v>
      </c>
      <c r="F15" s="37">
        <v>1000</v>
      </c>
      <c r="G15" s="80">
        <v>0.0364</v>
      </c>
      <c r="H15" s="39">
        <v>41214</v>
      </c>
    </row>
    <row r="16" spans="1:8" ht="12.75" customHeight="1">
      <c r="A16" s="23">
        <v>5</v>
      </c>
      <c r="B16" s="23" t="s">
        <v>263</v>
      </c>
      <c r="C16" s="23" t="s">
        <v>264</v>
      </c>
      <c r="D16" s="23" t="s">
        <v>15</v>
      </c>
      <c r="E16" s="23">
        <v>100000000</v>
      </c>
      <c r="F16" s="37">
        <v>984.921</v>
      </c>
      <c r="G16" s="80">
        <v>0.0359</v>
      </c>
      <c r="H16" s="39">
        <v>41270</v>
      </c>
    </row>
    <row r="17" spans="1:8" ht="12.75" customHeight="1">
      <c r="A17" s="23">
        <v>6</v>
      </c>
      <c r="B17" s="23" t="s">
        <v>64</v>
      </c>
      <c r="C17" s="23" t="s">
        <v>65</v>
      </c>
      <c r="D17" s="23" t="s">
        <v>24</v>
      </c>
      <c r="E17" s="23">
        <v>70000000</v>
      </c>
      <c r="F17" s="37">
        <v>690.7775</v>
      </c>
      <c r="G17" s="80">
        <v>0.0252</v>
      </c>
      <c r="H17" s="39">
        <v>41263</v>
      </c>
    </row>
    <row r="18" spans="1:8" ht="12.75" customHeight="1">
      <c r="A18" s="23">
        <v>7</v>
      </c>
      <c r="B18" s="23" t="s">
        <v>109</v>
      </c>
      <c r="C18" s="23" t="s">
        <v>110</v>
      </c>
      <c r="D18" s="23" t="s">
        <v>100</v>
      </c>
      <c r="E18" s="23">
        <v>60000000</v>
      </c>
      <c r="F18" s="37">
        <v>597.5208</v>
      </c>
      <c r="G18" s="80">
        <v>0.0218</v>
      </c>
      <c r="H18" s="39">
        <v>41229</v>
      </c>
    </row>
    <row r="19" spans="1:8" ht="12.75" customHeight="1">
      <c r="A19" s="23">
        <v>8</v>
      </c>
      <c r="B19" s="23" t="s">
        <v>107</v>
      </c>
      <c r="C19" s="23" t="s">
        <v>108</v>
      </c>
      <c r="D19" s="23" t="s">
        <v>21</v>
      </c>
      <c r="E19" s="23">
        <v>50000000</v>
      </c>
      <c r="F19" s="37">
        <v>495.64</v>
      </c>
      <c r="G19" s="80">
        <v>0.018000000000000002</v>
      </c>
      <c r="H19" s="39">
        <v>41247</v>
      </c>
    </row>
    <row r="20" spans="1:8" ht="12.75" customHeight="1">
      <c r="A20" s="23">
        <v>9</v>
      </c>
      <c r="B20" s="23" t="s">
        <v>266</v>
      </c>
      <c r="C20" s="23" t="s">
        <v>267</v>
      </c>
      <c r="D20" s="23" t="s">
        <v>268</v>
      </c>
      <c r="E20" s="23">
        <v>50000000</v>
      </c>
      <c r="F20" s="37">
        <v>465.8955</v>
      </c>
      <c r="G20" s="80">
        <v>0.017</v>
      </c>
      <c r="H20" s="39">
        <v>41439</v>
      </c>
    </row>
    <row r="21" spans="1:8" ht="12.75" customHeight="1">
      <c r="A21" s="23">
        <v>10</v>
      </c>
      <c r="B21" s="23" t="s">
        <v>111</v>
      </c>
      <c r="C21" s="23" t="s">
        <v>112</v>
      </c>
      <c r="D21" s="23" t="s">
        <v>21</v>
      </c>
      <c r="E21" s="23">
        <v>30000000</v>
      </c>
      <c r="F21" s="37">
        <v>287.0586</v>
      </c>
      <c r="G21" s="80">
        <v>0.0105</v>
      </c>
      <c r="H21" s="39">
        <v>41376</v>
      </c>
    </row>
    <row r="22" spans="1:9" ht="12.75" customHeight="1">
      <c r="A22" s="41"/>
      <c r="B22" s="41"/>
      <c r="C22" s="42" t="s">
        <v>42</v>
      </c>
      <c r="D22" s="42"/>
      <c r="E22" s="42"/>
      <c r="F22" s="43">
        <f>SUM(F13:F21)</f>
        <v>8943.4989</v>
      </c>
      <c r="G22" s="44">
        <f>SUM(G13:G21)</f>
        <v>0.3258</v>
      </c>
      <c r="H22" s="45"/>
      <c r="I22" s="46"/>
    </row>
    <row r="23" spans="6:8" ht="12.75" customHeight="1">
      <c r="F23" s="37"/>
      <c r="G23" s="38"/>
      <c r="H23" s="39"/>
    </row>
    <row r="24" spans="3:8" ht="12.75" customHeight="1">
      <c r="C24" s="40" t="s">
        <v>116</v>
      </c>
      <c r="F24" s="37"/>
      <c r="G24" s="38"/>
      <c r="H24" s="39"/>
    </row>
    <row r="25" spans="3:9" ht="12.75" customHeight="1">
      <c r="C25" s="40" t="s">
        <v>117</v>
      </c>
      <c r="F25" s="37"/>
      <c r="G25" s="38"/>
      <c r="H25" s="39"/>
      <c r="I25" s="46"/>
    </row>
    <row r="26" spans="1:8" ht="12.75" customHeight="1">
      <c r="A26" s="23">
        <v>11</v>
      </c>
      <c r="B26" s="23" t="s">
        <v>271</v>
      </c>
      <c r="C26" s="23" t="s">
        <v>272</v>
      </c>
      <c r="D26" s="23" t="s">
        <v>260</v>
      </c>
      <c r="E26" s="23">
        <v>250000000</v>
      </c>
      <c r="F26" s="37">
        <v>2579.595</v>
      </c>
      <c r="G26" s="38">
        <v>0.09390000000000001</v>
      </c>
      <c r="H26" s="39">
        <v>41474</v>
      </c>
    </row>
    <row r="27" spans="1:8" ht="12.75" customHeight="1">
      <c r="A27" s="23">
        <v>12</v>
      </c>
      <c r="B27" s="23" t="s">
        <v>273</v>
      </c>
      <c r="C27" s="23" t="s">
        <v>274</v>
      </c>
      <c r="D27" s="23" t="s">
        <v>262</v>
      </c>
      <c r="E27" s="23">
        <v>250000000</v>
      </c>
      <c r="F27" s="37">
        <v>2516.155</v>
      </c>
      <c r="G27" s="38">
        <v>0.0916</v>
      </c>
      <c r="H27" s="39">
        <v>41431</v>
      </c>
    </row>
    <row r="28" spans="1:8" ht="12.75" customHeight="1">
      <c r="A28" s="23">
        <v>13</v>
      </c>
      <c r="B28" s="23" t="s">
        <v>233</v>
      </c>
      <c r="C28" s="23" t="s">
        <v>71</v>
      </c>
      <c r="D28" s="23" t="s">
        <v>224</v>
      </c>
      <c r="E28" s="23">
        <v>170000000</v>
      </c>
      <c r="F28" s="37">
        <v>1681.7148</v>
      </c>
      <c r="G28" s="38">
        <v>0.061200000000000004</v>
      </c>
      <c r="H28" s="39">
        <v>41397</v>
      </c>
    </row>
    <row r="29" spans="1:8" ht="12.75" customHeight="1">
      <c r="A29" s="23">
        <v>14</v>
      </c>
      <c r="B29" s="23" t="s">
        <v>239</v>
      </c>
      <c r="C29" s="23" t="s">
        <v>240</v>
      </c>
      <c r="D29" s="23" t="s">
        <v>100</v>
      </c>
      <c r="E29" s="23">
        <v>150000000</v>
      </c>
      <c r="F29" s="37">
        <v>1503.357</v>
      </c>
      <c r="G29" s="38">
        <v>0.0547</v>
      </c>
      <c r="H29" s="39">
        <v>41303</v>
      </c>
    </row>
    <row r="30" spans="1:8" ht="12.75" customHeight="1">
      <c r="A30" s="23">
        <v>15</v>
      </c>
      <c r="B30" s="23" t="s">
        <v>275</v>
      </c>
      <c r="C30" s="23" t="s">
        <v>276</v>
      </c>
      <c r="D30" s="23" t="s">
        <v>265</v>
      </c>
      <c r="E30" s="23">
        <v>150000000</v>
      </c>
      <c r="F30" s="37">
        <v>1316.2965</v>
      </c>
      <c r="G30" s="38">
        <v>0.0479</v>
      </c>
      <c r="H30" s="39">
        <v>41591</v>
      </c>
    </row>
    <row r="31" spans="1:8" ht="12.75" customHeight="1">
      <c r="A31" s="23">
        <v>16</v>
      </c>
      <c r="B31" s="23" t="s">
        <v>277</v>
      </c>
      <c r="C31" s="23" t="s">
        <v>278</v>
      </c>
      <c r="D31" s="23" t="s">
        <v>238</v>
      </c>
      <c r="E31" s="23">
        <v>100000000</v>
      </c>
      <c r="F31" s="37">
        <v>1004.46</v>
      </c>
      <c r="G31" s="38">
        <v>0.0366</v>
      </c>
      <c r="H31" s="39">
        <v>41859</v>
      </c>
    </row>
    <row r="32" spans="1:8" ht="12.75" customHeight="1">
      <c r="A32" s="23">
        <v>17</v>
      </c>
      <c r="B32" s="23" t="s">
        <v>279</v>
      </c>
      <c r="C32" s="23" t="s">
        <v>280</v>
      </c>
      <c r="D32" s="23" t="s">
        <v>101</v>
      </c>
      <c r="E32" s="23">
        <v>100000000</v>
      </c>
      <c r="F32" s="37">
        <v>1000.403</v>
      </c>
      <c r="G32" s="38">
        <v>0.0364</v>
      </c>
      <c r="H32" s="39">
        <v>41862</v>
      </c>
    </row>
    <row r="33" spans="1:8" ht="12.75" customHeight="1">
      <c r="A33" s="23">
        <v>18</v>
      </c>
      <c r="B33" s="23" t="s">
        <v>281</v>
      </c>
      <c r="C33" s="23" t="s">
        <v>282</v>
      </c>
      <c r="D33" s="23" t="s">
        <v>96</v>
      </c>
      <c r="E33" s="23">
        <v>100000000</v>
      </c>
      <c r="F33" s="37">
        <v>996.01</v>
      </c>
      <c r="G33" s="38">
        <v>0.0363</v>
      </c>
      <c r="H33" s="39">
        <v>44852</v>
      </c>
    </row>
    <row r="34" spans="1:8" ht="12.75" customHeight="1">
      <c r="A34" s="23">
        <v>19</v>
      </c>
      <c r="B34" s="23" t="s">
        <v>283</v>
      </c>
      <c r="C34" s="23" t="s">
        <v>112</v>
      </c>
      <c r="D34" s="23" t="s">
        <v>223</v>
      </c>
      <c r="E34" s="23">
        <v>94588000</v>
      </c>
      <c r="F34" s="37">
        <v>953.817825</v>
      </c>
      <c r="G34" s="38">
        <v>0.0347</v>
      </c>
      <c r="H34" s="39">
        <v>43360</v>
      </c>
    </row>
    <row r="35" spans="1:8" ht="12.75" customHeight="1">
      <c r="A35" s="23">
        <v>20</v>
      </c>
      <c r="B35" s="23" t="s">
        <v>284</v>
      </c>
      <c r="C35" s="23" t="s">
        <v>112</v>
      </c>
      <c r="D35" s="23" t="s">
        <v>223</v>
      </c>
      <c r="E35" s="23">
        <v>50000000</v>
      </c>
      <c r="F35" s="37">
        <v>511.4465</v>
      </c>
      <c r="G35" s="38">
        <v>0.018600000000000002</v>
      </c>
      <c r="H35" s="39">
        <v>42600</v>
      </c>
    </row>
    <row r="36" spans="1:8" ht="12.75" customHeight="1">
      <c r="A36" s="23">
        <v>21</v>
      </c>
      <c r="B36" s="23" t="s">
        <v>285</v>
      </c>
      <c r="C36" s="23" t="s">
        <v>286</v>
      </c>
      <c r="D36" s="23" t="s">
        <v>96</v>
      </c>
      <c r="E36" s="23">
        <v>50000000</v>
      </c>
      <c r="F36" s="37">
        <v>505.9675</v>
      </c>
      <c r="G36" s="38">
        <v>0.0184</v>
      </c>
      <c r="H36" s="39">
        <v>44267</v>
      </c>
    </row>
    <row r="37" spans="1:8" ht="12.75" customHeight="1">
      <c r="A37" s="23">
        <v>22</v>
      </c>
      <c r="B37" s="23" t="s">
        <v>247</v>
      </c>
      <c r="C37" s="23" t="s">
        <v>242</v>
      </c>
      <c r="D37" s="23" t="s">
        <v>96</v>
      </c>
      <c r="E37" s="23">
        <v>50000000</v>
      </c>
      <c r="F37" s="37">
        <v>504.201</v>
      </c>
      <c r="G37" s="38">
        <v>0.0184</v>
      </c>
      <c r="H37" s="39">
        <v>42968</v>
      </c>
    </row>
    <row r="38" spans="1:8" ht="12.75" customHeight="1">
      <c r="A38" s="23">
        <v>23</v>
      </c>
      <c r="B38" s="23" t="s">
        <v>255</v>
      </c>
      <c r="C38" s="23" t="s">
        <v>134</v>
      </c>
      <c r="D38" s="23" t="s">
        <v>96</v>
      </c>
      <c r="E38" s="23">
        <v>50000000</v>
      </c>
      <c r="F38" s="37">
        <v>502.8585</v>
      </c>
      <c r="G38" s="38">
        <v>0.0183</v>
      </c>
      <c r="H38" s="39">
        <v>42245</v>
      </c>
    </row>
    <row r="39" spans="1:8" ht="12.75" customHeight="1">
      <c r="A39" s="23">
        <v>24</v>
      </c>
      <c r="B39" s="23" t="s">
        <v>124</v>
      </c>
      <c r="C39" s="23" t="s">
        <v>125</v>
      </c>
      <c r="D39" s="23" t="s">
        <v>101</v>
      </c>
      <c r="E39" s="23">
        <v>50000000</v>
      </c>
      <c r="F39" s="37">
        <v>502.5505</v>
      </c>
      <c r="G39" s="38">
        <v>0.0183</v>
      </c>
      <c r="H39" s="39">
        <v>41879</v>
      </c>
    </row>
    <row r="40" spans="1:8" ht="12.75" customHeight="1">
      <c r="A40" s="23">
        <v>25</v>
      </c>
      <c r="B40" s="23" t="s">
        <v>287</v>
      </c>
      <c r="C40" s="23" t="s">
        <v>276</v>
      </c>
      <c r="D40" s="23" t="s">
        <v>269</v>
      </c>
      <c r="E40" s="23">
        <v>841000</v>
      </c>
      <c r="F40" s="37">
        <v>8.30199</v>
      </c>
      <c r="G40" s="38">
        <v>0.0003</v>
      </c>
      <c r="H40" s="39">
        <v>41525</v>
      </c>
    </row>
    <row r="41" spans="1:8" ht="12.75" customHeight="1">
      <c r="A41" s="23">
        <v>26</v>
      </c>
      <c r="B41" s="23" t="s">
        <v>288</v>
      </c>
      <c r="C41" s="23" t="s">
        <v>108</v>
      </c>
      <c r="D41" s="23" t="s">
        <v>270</v>
      </c>
      <c r="E41" s="23">
        <v>270000</v>
      </c>
      <c r="F41" s="37">
        <v>2.742528</v>
      </c>
      <c r="G41" s="38">
        <v>0.0001</v>
      </c>
      <c r="H41" s="39">
        <v>41531</v>
      </c>
    </row>
    <row r="42" spans="1:8" ht="12.75" customHeight="1">
      <c r="A42" s="23">
        <v>27</v>
      </c>
      <c r="B42" s="23" t="s">
        <v>243</v>
      </c>
      <c r="C42" s="23" t="s">
        <v>244</v>
      </c>
      <c r="D42" s="23" t="s">
        <v>238</v>
      </c>
      <c r="E42" s="23">
        <v>57000</v>
      </c>
      <c r="F42" s="37">
        <v>0.575457</v>
      </c>
      <c r="G42" s="38">
        <v>0</v>
      </c>
      <c r="H42" s="39">
        <v>41877</v>
      </c>
    </row>
    <row r="43" spans="1:8" ht="12.75" customHeight="1">
      <c r="A43" s="41"/>
      <c r="B43" s="41"/>
      <c r="C43" s="42" t="s">
        <v>42</v>
      </c>
      <c r="D43" s="42"/>
      <c r="E43" s="42"/>
      <c r="F43" s="43">
        <f>SUM(F26:F42)</f>
        <v>16090.453100000002</v>
      </c>
      <c r="G43" s="44">
        <f>SUM(G26:G42)</f>
        <v>0.5856999999999999</v>
      </c>
      <c r="H43" s="45"/>
    </row>
    <row r="44" spans="6:8" ht="12.75" customHeight="1">
      <c r="F44" s="37"/>
      <c r="G44" s="38"/>
      <c r="H44" s="39"/>
    </row>
    <row r="45" spans="3:8" ht="12.75" customHeight="1">
      <c r="C45" s="40" t="s">
        <v>289</v>
      </c>
      <c r="F45" s="37"/>
      <c r="G45" s="38"/>
      <c r="H45" s="39"/>
    </row>
    <row r="46" spans="1:9" ht="12.75" customHeight="1">
      <c r="A46" s="23">
        <v>28</v>
      </c>
      <c r="B46" s="23" t="s">
        <v>290</v>
      </c>
      <c r="C46" s="23" t="s">
        <v>291</v>
      </c>
      <c r="D46" s="23" t="s">
        <v>265</v>
      </c>
      <c r="E46" s="23">
        <v>100000000</v>
      </c>
      <c r="F46" s="37">
        <v>1003.698</v>
      </c>
      <c r="G46" s="38">
        <v>0.0365</v>
      </c>
      <c r="H46" s="39">
        <v>41299</v>
      </c>
      <c r="I46" s="46"/>
    </row>
    <row r="47" spans="1:8" ht="12.75" customHeight="1">
      <c r="A47" s="41"/>
      <c r="B47" s="41"/>
      <c r="C47" s="42" t="s">
        <v>42</v>
      </c>
      <c r="D47" s="42"/>
      <c r="E47" s="42"/>
      <c r="F47" s="43">
        <f>SUM(F46:F46)</f>
        <v>1003.698</v>
      </c>
      <c r="G47" s="44">
        <f>SUM(G46:G46)</f>
        <v>0.0365</v>
      </c>
      <c r="H47" s="45"/>
    </row>
    <row r="48" spans="6:8" ht="12.75" customHeight="1">
      <c r="F48" s="37"/>
      <c r="G48" s="38"/>
      <c r="H48" s="39"/>
    </row>
    <row r="49" spans="3:8" ht="12.75" customHeight="1">
      <c r="C49" s="40" t="s">
        <v>81</v>
      </c>
      <c r="F49" s="37">
        <v>42.991394</v>
      </c>
      <c r="G49" s="38">
        <v>0.0016</v>
      </c>
      <c r="H49" s="39"/>
    </row>
    <row r="50" spans="1:9" ht="12.75" customHeight="1">
      <c r="A50" s="41"/>
      <c r="B50" s="41"/>
      <c r="C50" s="42" t="s">
        <v>42</v>
      </c>
      <c r="D50" s="42"/>
      <c r="E50" s="42"/>
      <c r="F50" s="43">
        <f>SUM(F49:F49)</f>
        <v>42.991394</v>
      </c>
      <c r="G50" s="44">
        <f>SUM(G49:G49)</f>
        <v>0.0016</v>
      </c>
      <c r="H50" s="45"/>
      <c r="I50" s="46"/>
    </row>
    <row r="51" spans="6:8" ht="12.75" customHeight="1">
      <c r="F51" s="37"/>
      <c r="G51" s="38"/>
      <c r="H51" s="39"/>
    </row>
    <row r="52" spans="3:8" ht="12.75" customHeight="1">
      <c r="C52" s="40" t="s">
        <v>82</v>
      </c>
      <c r="F52" s="37"/>
      <c r="G52" s="38"/>
      <c r="H52" s="39"/>
    </row>
    <row r="53" spans="3:9" ht="12.75" customHeight="1">
      <c r="C53" s="40" t="s">
        <v>83</v>
      </c>
      <c r="F53" s="37">
        <v>485.500067</v>
      </c>
      <c r="G53" s="38">
        <v>0.0178</v>
      </c>
      <c r="H53" s="39"/>
      <c r="I53" s="46"/>
    </row>
    <row r="54" spans="1:8" ht="12.75" customHeight="1">
      <c r="A54" s="41"/>
      <c r="B54" s="41"/>
      <c r="C54" s="100" t="s">
        <v>42</v>
      </c>
      <c r="D54" s="42"/>
      <c r="E54" s="42"/>
      <c r="F54" s="43">
        <f>SUM(F53:F53)</f>
        <v>485.500067</v>
      </c>
      <c r="G54" s="44">
        <f>SUM(G53:G53)</f>
        <v>0.0178</v>
      </c>
      <c r="H54" s="45"/>
    </row>
    <row r="55" spans="1:8" ht="12.75" customHeight="1">
      <c r="A55" s="47"/>
      <c r="B55" s="47"/>
      <c r="C55" s="48" t="s">
        <v>84</v>
      </c>
      <c r="D55" s="48"/>
      <c r="E55" s="48"/>
      <c r="F55" s="49">
        <f>SUM(F10,F22,F43,F47,F50,F54)</f>
        <v>27461.661261000005</v>
      </c>
      <c r="G55" s="50">
        <f>SUM(G10,G22,G43,G47,G50,G54)</f>
        <v>1</v>
      </c>
      <c r="H55" s="51"/>
    </row>
    <row r="56" ht="12.75" customHeight="1"/>
    <row r="57" spans="3:9" ht="12.75" customHeight="1">
      <c r="C57" s="40" t="s">
        <v>85</v>
      </c>
      <c r="I57" s="46"/>
    </row>
    <row r="58" spans="3:9" ht="12.75" customHeight="1">
      <c r="C58" s="40" t="s">
        <v>86</v>
      </c>
      <c r="I58" s="52"/>
    </row>
    <row r="59" ht="12.75" customHeight="1">
      <c r="C59" s="40"/>
    </row>
    <row r="60" ht="12.75" customHeight="1"/>
    <row r="61" spans="3:7" ht="12.75" customHeight="1">
      <c r="C61" s="1" t="s">
        <v>310</v>
      </c>
      <c r="D61" s="1"/>
      <c r="E61" s="1"/>
      <c r="F61" s="2"/>
      <c r="G61" s="1"/>
    </row>
    <row r="62" spans="3:7" ht="12.75" customHeight="1">
      <c r="C62" s="1" t="s">
        <v>311</v>
      </c>
      <c r="D62" s="3" t="s">
        <v>312</v>
      </c>
      <c r="E62" s="1"/>
      <c r="F62" s="2"/>
      <c r="G62" s="1"/>
    </row>
    <row r="63" spans="3:7" ht="12.75" customHeight="1">
      <c r="C63" s="1" t="s">
        <v>330</v>
      </c>
      <c r="D63" s="1"/>
      <c r="E63" s="1"/>
      <c r="F63" s="2"/>
      <c r="G63" s="1"/>
    </row>
    <row r="64" spans="3:7" ht="12.75" customHeight="1">
      <c r="C64" s="11" t="s">
        <v>368</v>
      </c>
      <c r="D64" s="96">
        <v>1108.712166</v>
      </c>
      <c r="E64" s="1"/>
      <c r="F64" s="2"/>
      <c r="G64" s="1"/>
    </row>
    <row r="65" spans="3:7" ht="12.75" customHeight="1">
      <c r="C65" s="11" t="s">
        <v>369</v>
      </c>
      <c r="D65" s="96">
        <v>1016.877999</v>
      </c>
      <c r="E65" s="1"/>
      <c r="F65" s="2"/>
      <c r="G65" s="1"/>
    </row>
    <row r="66" spans="3:7" ht="12.75" customHeight="1">
      <c r="C66" s="11" t="s">
        <v>332</v>
      </c>
      <c r="D66" s="5"/>
      <c r="E66" s="1"/>
      <c r="F66" s="2"/>
      <c r="G66" s="1"/>
    </row>
    <row r="67" spans="3:7" ht="12.75" customHeight="1">
      <c r="C67" s="11" t="s">
        <v>368</v>
      </c>
      <c r="D67" s="4">
        <v>1108.712166</v>
      </c>
      <c r="E67" s="1"/>
      <c r="F67" s="2"/>
      <c r="G67" s="1"/>
    </row>
    <row r="68" spans="3:7" ht="12.75" customHeight="1">
      <c r="C68" s="11" t="s">
        <v>369</v>
      </c>
      <c r="D68" s="4">
        <v>1016.877999</v>
      </c>
      <c r="E68" s="1"/>
      <c r="F68" s="2"/>
      <c r="G68" s="1"/>
    </row>
    <row r="69" spans="3:7" ht="12.75" customHeight="1">
      <c r="C69" s="1" t="s">
        <v>383</v>
      </c>
      <c r="D69" s="21" t="s">
        <v>312</v>
      </c>
      <c r="E69" s="1"/>
      <c r="F69" s="2"/>
      <c r="G69" s="1"/>
    </row>
    <row r="70" spans="3:7" ht="12.75" customHeight="1">
      <c r="C70" s="1" t="s">
        <v>384</v>
      </c>
      <c r="D70" s="21" t="s">
        <v>312</v>
      </c>
      <c r="E70" s="1"/>
      <c r="F70" s="2"/>
      <c r="G70" s="1"/>
    </row>
    <row r="71" spans="3:7" ht="12.75" customHeight="1">
      <c r="C71" s="1" t="s">
        <v>386</v>
      </c>
      <c r="D71" s="21" t="s">
        <v>312</v>
      </c>
      <c r="E71" s="1"/>
      <c r="F71" s="2"/>
      <c r="G71" s="1"/>
    </row>
    <row r="72" spans="3:7" ht="12.75" customHeight="1">
      <c r="C72" s="1" t="s">
        <v>318</v>
      </c>
      <c r="D72" s="97" t="s">
        <v>371</v>
      </c>
      <c r="E72" s="1"/>
      <c r="F72" s="2"/>
      <c r="G72" s="1"/>
    </row>
    <row r="73" spans="3:7" ht="12.75" customHeight="1">
      <c r="C73" s="1" t="s">
        <v>377</v>
      </c>
      <c r="D73" s="7"/>
      <c r="E73" s="1"/>
      <c r="F73" s="2"/>
      <c r="G73" s="1"/>
    </row>
    <row r="74" spans="3:7" ht="12.75" customHeight="1">
      <c r="C74" s="12" t="s">
        <v>319</v>
      </c>
      <c r="D74" s="13" t="s">
        <v>320</v>
      </c>
      <c r="E74" s="13" t="s">
        <v>321</v>
      </c>
      <c r="F74" s="8"/>
      <c r="G74" s="14"/>
    </row>
    <row r="75" spans="3:7" ht="12.75" customHeight="1">
      <c r="C75" s="16" t="s">
        <v>357</v>
      </c>
      <c r="D75" s="15" t="s">
        <v>312</v>
      </c>
      <c r="E75" s="15" t="s">
        <v>312</v>
      </c>
      <c r="F75" s="8"/>
      <c r="G75" s="14"/>
    </row>
    <row r="76" spans="3:7" ht="12.75" customHeight="1">
      <c r="C76" s="17" t="s">
        <v>326</v>
      </c>
      <c r="D76" s="15"/>
      <c r="E76" s="15"/>
      <c r="F76" s="8"/>
      <c r="G76" s="14"/>
    </row>
    <row r="77" spans="3:7" ht="12.75" customHeight="1">
      <c r="C77" s="18" t="s">
        <v>327</v>
      </c>
      <c r="D77" s="19"/>
      <c r="E77" s="19"/>
      <c r="F77" s="8"/>
      <c r="G77" s="1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I60"/>
  <sheetViews>
    <sheetView showGridLines="0" zoomScalePageLayoutView="0" workbookViewId="0" topLeftCell="A42">
      <selection activeCell="D69" sqref="D69"/>
    </sheetView>
  </sheetViews>
  <sheetFormatPr defaultColWidth="9.140625" defaultRowHeight="12.75"/>
  <cols>
    <col min="1" max="1" width="7.57421875" style="23" customWidth="1"/>
    <col min="2" max="2" width="13.7109375" style="23" customWidth="1"/>
    <col min="3" max="3" width="80.8515625" style="23" customWidth="1"/>
    <col min="4" max="5" width="15.57421875" style="23" customWidth="1"/>
    <col min="6" max="6" width="23.57421875" style="23" customWidth="1"/>
    <col min="7" max="7" width="15.140625" style="23" customWidth="1"/>
    <col min="8" max="8" width="13.00390625" style="23" customWidth="1"/>
    <col min="9" max="9" width="14.57421875" style="7" customWidth="1"/>
    <col min="10" max="16384" width="9.140625" style="23" customWidth="1"/>
  </cols>
  <sheetData>
    <row r="1" spans="1:7" ht="12.75">
      <c r="A1" s="22"/>
      <c r="B1" s="22"/>
      <c r="C1" s="102" t="s">
        <v>292</v>
      </c>
      <c r="D1" s="102"/>
      <c r="E1" s="102"/>
      <c r="F1" s="102"/>
      <c r="G1" s="102"/>
    </row>
    <row r="2" spans="1:7" ht="12.75">
      <c r="A2" s="24" t="s">
        <v>1</v>
      </c>
      <c r="B2" s="24"/>
      <c r="C2" s="25" t="s">
        <v>2</v>
      </c>
      <c r="D2" s="26"/>
      <c r="E2" s="26"/>
      <c r="F2" s="27"/>
      <c r="G2" s="28"/>
    </row>
    <row r="3" spans="1:7" ht="15.75" customHeight="1">
      <c r="A3" s="29"/>
      <c r="B3" s="29"/>
      <c r="C3" s="30"/>
      <c r="D3" s="24"/>
      <c r="E3" s="24"/>
      <c r="F3" s="27"/>
      <c r="G3" s="28"/>
    </row>
    <row r="4" spans="1:9" ht="25.5">
      <c r="A4" s="31" t="s">
        <v>3</v>
      </c>
      <c r="B4" s="31" t="s">
        <v>4</v>
      </c>
      <c r="C4" s="32" t="s">
        <v>5</v>
      </c>
      <c r="D4" s="32" t="s">
        <v>6</v>
      </c>
      <c r="E4" s="32" t="s">
        <v>7</v>
      </c>
      <c r="F4" s="33" t="s">
        <v>8</v>
      </c>
      <c r="G4" s="34" t="s">
        <v>9</v>
      </c>
      <c r="H4" s="35" t="s">
        <v>10</v>
      </c>
      <c r="I4" s="36"/>
    </row>
    <row r="5" spans="6:8" ht="12.75" customHeight="1">
      <c r="F5" s="37"/>
      <c r="G5" s="38"/>
      <c r="H5" s="39"/>
    </row>
    <row r="6" spans="6:8" ht="12.75" customHeight="1">
      <c r="F6" s="37"/>
      <c r="G6" s="38"/>
      <c r="H6" s="39"/>
    </row>
    <row r="7" spans="3:8" ht="12.75" customHeight="1">
      <c r="C7" s="40" t="s">
        <v>11</v>
      </c>
      <c r="F7" s="37"/>
      <c r="G7" s="38"/>
      <c r="H7" s="39"/>
    </row>
    <row r="8" spans="3:8" ht="12.75" customHeight="1">
      <c r="C8" s="40" t="s">
        <v>12</v>
      </c>
      <c r="F8" s="37"/>
      <c r="G8" s="38"/>
      <c r="H8" s="39"/>
    </row>
    <row r="9" spans="1:8" ht="12.75" customHeight="1">
      <c r="A9" s="23">
        <v>1</v>
      </c>
      <c r="B9" s="23" t="s">
        <v>89</v>
      </c>
      <c r="C9" s="23" t="s">
        <v>90</v>
      </c>
      <c r="D9" s="23" t="s">
        <v>21</v>
      </c>
      <c r="E9" s="23">
        <v>100000000</v>
      </c>
      <c r="F9" s="37">
        <v>991.954</v>
      </c>
      <c r="G9" s="38">
        <v>0.16269999999999998</v>
      </c>
      <c r="H9" s="39">
        <v>41250</v>
      </c>
    </row>
    <row r="10" spans="1:8" ht="12.75" customHeight="1">
      <c r="A10" s="23">
        <v>2</v>
      </c>
      <c r="B10" s="23" t="s">
        <v>293</v>
      </c>
      <c r="C10" s="23" t="s">
        <v>36</v>
      </c>
      <c r="D10" s="23" t="s">
        <v>24</v>
      </c>
      <c r="E10" s="23">
        <v>80000000</v>
      </c>
      <c r="F10" s="37">
        <v>776.5128</v>
      </c>
      <c r="G10" s="38">
        <v>0.1274</v>
      </c>
      <c r="H10" s="39">
        <v>41344</v>
      </c>
    </row>
    <row r="11" spans="1:8" ht="12.75" customHeight="1">
      <c r="A11" s="23">
        <v>3</v>
      </c>
      <c r="B11" s="23" t="s">
        <v>95</v>
      </c>
      <c r="C11" s="23" t="s">
        <v>38</v>
      </c>
      <c r="D11" s="23" t="s">
        <v>15</v>
      </c>
      <c r="E11" s="23">
        <v>50000000</v>
      </c>
      <c r="F11" s="37">
        <v>497.056</v>
      </c>
      <c r="G11" s="38">
        <v>0.0815</v>
      </c>
      <c r="H11" s="39">
        <v>41240</v>
      </c>
    </row>
    <row r="12" spans="1:9" ht="12.75" customHeight="1">
      <c r="A12" s="41"/>
      <c r="B12" s="41"/>
      <c r="C12" s="42" t="s">
        <v>42</v>
      </c>
      <c r="D12" s="42"/>
      <c r="E12" s="42"/>
      <c r="F12" s="43">
        <f>SUM(F9:F11)</f>
        <v>2265.5227999999997</v>
      </c>
      <c r="G12" s="44">
        <f>SUM(G9:G11)</f>
        <v>0.37160000000000004</v>
      </c>
      <c r="H12" s="45"/>
      <c r="I12" s="46"/>
    </row>
    <row r="13" spans="6:8" ht="12.75" customHeight="1">
      <c r="F13" s="37"/>
      <c r="G13" s="38"/>
      <c r="H13" s="39"/>
    </row>
    <row r="14" spans="3:8" ht="12.75" customHeight="1">
      <c r="C14" s="40" t="s">
        <v>294</v>
      </c>
      <c r="F14" s="37"/>
      <c r="G14" s="38"/>
      <c r="H14" s="39"/>
    </row>
    <row r="15" spans="1:9" ht="12.75" customHeight="1">
      <c r="A15" s="23">
        <v>4</v>
      </c>
      <c r="B15" s="23" t="s">
        <v>295</v>
      </c>
      <c r="C15" s="23" t="s">
        <v>296</v>
      </c>
      <c r="D15" s="23" t="s">
        <v>98</v>
      </c>
      <c r="E15" s="23">
        <v>100000000</v>
      </c>
      <c r="F15" s="37">
        <v>1052</v>
      </c>
      <c r="G15" s="38">
        <v>0.1725</v>
      </c>
      <c r="H15" s="39">
        <v>47822</v>
      </c>
      <c r="I15" s="46"/>
    </row>
    <row r="16" spans="1:8" ht="12.75" customHeight="1">
      <c r="A16" s="23">
        <v>5</v>
      </c>
      <c r="B16" s="23" t="s">
        <v>297</v>
      </c>
      <c r="C16" s="23" t="s">
        <v>298</v>
      </c>
      <c r="D16" s="23" t="s">
        <v>98</v>
      </c>
      <c r="E16" s="23">
        <v>50000000</v>
      </c>
      <c r="F16" s="37">
        <v>497.8125</v>
      </c>
      <c r="G16" s="38">
        <v>0.0816</v>
      </c>
      <c r="H16" s="39">
        <v>44723</v>
      </c>
    </row>
    <row r="17" spans="1:8" ht="12.75" customHeight="1">
      <c r="A17" s="23">
        <v>6</v>
      </c>
      <c r="B17" s="23" t="s">
        <v>299</v>
      </c>
      <c r="C17" s="23" t="s">
        <v>300</v>
      </c>
      <c r="D17" s="23" t="s">
        <v>98</v>
      </c>
      <c r="E17" s="23">
        <v>50000000</v>
      </c>
      <c r="F17" s="37">
        <v>497.4</v>
      </c>
      <c r="G17" s="38">
        <v>0.0816</v>
      </c>
      <c r="H17" s="39">
        <v>45924</v>
      </c>
    </row>
    <row r="18" spans="1:8" ht="12.75" customHeight="1">
      <c r="A18" s="41"/>
      <c r="B18" s="41"/>
      <c r="C18" s="42" t="s">
        <v>42</v>
      </c>
      <c r="D18" s="42"/>
      <c r="E18" s="42"/>
      <c r="F18" s="43">
        <f>SUM(F15:F17)</f>
        <v>2047.2125</v>
      </c>
      <c r="G18" s="44">
        <f>SUM(G15:G17)</f>
        <v>0.3357</v>
      </c>
      <c r="H18" s="45"/>
    </row>
    <row r="19" spans="6:8" ht="12.75" customHeight="1">
      <c r="F19" s="37"/>
      <c r="G19" s="38"/>
      <c r="H19" s="39"/>
    </row>
    <row r="20" spans="3:8" ht="12.75" customHeight="1">
      <c r="C20" s="40" t="s">
        <v>116</v>
      </c>
      <c r="F20" s="37"/>
      <c r="G20" s="38"/>
      <c r="H20" s="39"/>
    </row>
    <row r="21" spans="3:9" ht="12.75" customHeight="1">
      <c r="C21" s="40" t="s">
        <v>117</v>
      </c>
      <c r="F21" s="37"/>
      <c r="G21" s="38"/>
      <c r="H21" s="39"/>
      <c r="I21" s="46"/>
    </row>
    <row r="22" spans="1:8" ht="12.75" customHeight="1">
      <c r="A22" s="23">
        <v>7</v>
      </c>
      <c r="B22" s="23" t="s">
        <v>301</v>
      </c>
      <c r="C22" s="23" t="s">
        <v>213</v>
      </c>
      <c r="D22" s="23" t="s">
        <v>96</v>
      </c>
      <c r="E22" s="23">
        <v>50000000</v>
      </c>
      <c r="F22" s="37">
        <v>506.8225</v>
      </c>
      <c r="G22" s="38">
        <v>0.08310000000000001</v>
      </c>
      <c r="H22" s="39">
        <v>42936</v>
      </c>
    </row>
    <row r="23" spans="1:8" ht="12.75" customHeight="1">
      <c r="A23" s="23">
        <v>8</v>
      </c>
      <c r="B23" s="23" t="s">
        <v>302</v>
      </c>
      <c r="C23" s="23" t="s">
        <v>282</v>
      </c>
      <c r="D23" s="23" t="s">
        <v>96</v>
      </c>
      <c r="E23" s="23">
        <v>50000000</v>
      </c>
      <c r="F23" s="37">
        <v>505.326</v>
      </c>
      <c r="G23" s="38">
        <v>0.08289999999999999</v>
      </c>
      <c r="H23" s="39">
        <v>44774</v>
      </c>
    </row>
    <row r="24" spans="1:8" ht="12.75" customHeight="1">
      <c r="A24" s="41"/>
      <c r="B24" s="41"/>
      <c r="C24" s="42" t="s">
        <v>42</v>
      </c>
      <c r="D24" s="42"/>
      <c r="E24" s="42"/>
      <c r="F24" s="43">
        <f>SUM(F22:F23)</f>
        <v>1012.1485</v>
      </c>
      <c r="G24" s="44">
        <f>SUM(G22:G23)</f>
        <v>0.16599999999999998</v>
      </c>
      <c r="H24" s="45"/>
    </row>
    <row r="25" spans="6:8" ht="12.75" customHeight="1">
      <c r="F25" s="37"/>
      <c r="G25" s="38"/>
      <c r="H25" s="39"/>
    </row>
    <row r="26" spans="3:8" ht="12.75" customHeight="1">
      <c r="C26" s="40" t="s">
        <v>289</v>
      </c>
      <c r="F26" s="37"/>
      <c r="G26" s="38"/>
      <c r="H26" s="39"/>
    </row>
    <row r="27" spans="1:9" ht="12.75" customHeight="1">
      <c r="A27" s="23">
        <v>9</v>
      </c>
      <c r="B27" s="23" t="s">
        <v>303</v>
      </c>
      <c r="C27" s="23" t="s">
        <v>286</v>
      </c>
      <c r="D27" s="23" t="s">
        <v>96</v>
      </c>
      <c r="E27" s="23">
        <v>50000000</v>
      </c>
      <c r="F27" s="37">
        <v>508.7545</v>
      </c>
      <c r="G27" s="38">
        <v>0.0834</v>
      </c>
      <c r="H27" s="39">
        <v>44921</v>
      </c>
      <c r="I27" s="46"/>
    </row>
    <row r="28" spans="1:8" ht="12.75" customHeight="1">
      <c r="A28" s="41"/>
      <c r="B28" s="41"/>
      <c r="C28" s="42" t="s">
        <v>42</v>
      </c>
      <c r="D28" s="42"/>
      <c r="E28" s="42"/>
      <c r="F28" s="43">
        <f>SUM(F27:F27)</f>
        <v>508.7545</v>
      </c>
      <c r="G28" s="44">
        <f>SUM(G27:G27)</f>
        <v>0.0834</v>
      </c>
      <c r="H28" s="45"/>
    </row>
    <row r="29" spans="6:8" ht="12.75" customHeight="1">
      <c r="F29" s="37"/>
      <c r="G29" s="38"/>
      <c r="H29" s="39"/>
    </row>
    <row r="30" spans="3:8" ht="12.75" customHeight="1">
      <c r="C30" s="40" t="s">
        <v>81</v>
      </c>
      <c r="F30" s="37">
        <v>139.971981</v>
      </c>
      <c r="G30" s="38">
        <v>0.023</v>
      </c>
      <c r="H30" s="39"/>
    </row>
    <row r="31" spans="1:9" ht="12.75" customHeight="1">
      <c r="A31" s="41"/>
      <c r="B31" s="41"/>
      <c r="C31" s="42" t="s">
        <v>42</v>
      </c>
      <c r="D31" s="42"/>
      <c r="E31" s="42"/>
      <c r="F31" s="43">
        <f>SUM(F30:F30)</f>
        <v>139.971981</v>
      </c>
      <c r="G31" s="44">
        <f>SUM(G30:G30)</f>
        <v>0.023</v>
      </c>
      <c r="H31" s="45"/>
      <c r="I31" s="46"/>
    </row>
    <row r="32" spans="6:8" ht="12.75" customHeight="1">
      <c r="F32" s="37"/>
      <c r="G32" s="38"/>
      <c r="H32" s="39"/>
    </row>
    <row r="33" spans="3:8" ht="12.75" customHeight="1">
      <c r="C33" s="40" t="s">
        <v>82</v>
      </c>
      <c r="F33" s="37"/>
      <c r="G33" s="38"/>
      <c r="H33" s="39"/>
    </row>
    <row r="34" spans="3:9" ht="12.75" customHeight="1">
      <c r="C34" s="40" t="s">
        <v>83</v>
      </c>
      <c r="F34" s="37">
        <v>123.784077</v>
      </c>
      <c r="G34" s="38">
        <v>0.0203</v>
      </c>
      <c r="H34" s="39"/>
      <c r="I34" s="46"/>
    </row>
    <row r="35" spans="1:8" ht="12.75" customHeight="1">
      <c r="A35" s="41"/>
      <c r="B35" s="41"/>
      <c r="C35" s="42" t="s">
        <v>42</v>
      </c>
      <c r="D35" s="42"/>
      <c r="E35" s="42"/>
      <c r="F35" s="43">
        <f>SUM(F34:F34)</f>
        <v>123.784077</v>
      </c>
      <c r="G35" s="44">
        <f>SUM(G34:G34)</f>
        <v>0.0203</v>
      </c>
      <c r="H35" s="45"/>
    </row>
    <row r="36" spans="1:8" ht="12.75" customHeight="1">
      <c r="A36" s="47"/>
      <c r="B36" s="47"/>
      <c r="C36" s="48" t="s">
        <v>84</v>
      </c>
      <c r="D36" s="48"/>
      <c r="E36" s="48"/>
      <c r="F36" s="49">
        <f>SUM(F12,F18,F24,F28,F31,F35)</f>
        <v>6097.3943580000005</v>
      </c>
      <c r="G36" s="50">
        <f>SUM(G12,G18,G24,G28,G31,G35)</f>
        <v>1</v>
      </c>
      <c r="H36" s="51"/>
    </row>
    <row r="37" ht="12.75" customHeight="1"/>
    <row r="38" ht="12.75" customHeight="1">
      <c r="C38" s="40" t="s">
        <v>85</v>
      </c>
    </row>
    <row r="39" ht="12.75" customHeight="1">
      <c r="C39" s="40" t="s">
        <v>86</v>
      </c>
    </row>
    <row r="40" ht="12.75" customHeight="1">
      <c r="C40" s="40"/>
    </row>
    <row r="41" spans="3:7" ht="12.75" customHeight="1">
      <c r="C41" s="1" t="s">
        <v>310</v>
      </c>
      <c r="D41" s="1"/>
      <c r="E41" s="1"/>
      <c r="F41" s="2"/>
      <c r="G41" s="1"/>
    </row>
    <row r="42" spans="3:7" ht="12.75" customHeight="1">
      <c r="C42" s="1" t="s">
        <v>311</v>
      </c>
      <c r="D42" s="3" t="s">
        <v>312</v>
      </c>
      <c r="E42" s="1"/>
      <c r="F42" s="2"/>
      <c r="G42" s="1"/>
    </row>
    <row r="43" spans="3:7" ht="12.75" customHeight="1">
      <c r="C43" s="1" t="s">
        <v>330</v>
      </c>
      <c r="D43" s="1"/>
      <c r="E43" s="1"/>
      <c r="F43" s="2"/>
      <c r="G43" s="1"/>
    </row>
    <row r="44" spans="3:7" ht="12.75" customHeight="1">
      <c r="C44" s="11" t="s">
        <v>313</v>
      </c>
      <c r="D44" s="96">
        <v>1065.523484</v>
      </c>
      <c r="E44" s="1"/>
      <c r="F44" s="2"/>
      <c r="G44" s="1"/>
    </row>
    <row r="45" spans="3:7" ht="12.75" customHeight="1">
      <c r="C45" s="11" t="s">
        <v>317</v>
      </c>
      <c r="D45" s="96">
        <v>1003.137745</v>
      </c>
      <c r="E45" s="1"/>
      <c r="F45" s="2"/>
      <c r="G45" s="1"/>
    </row>
    <row r="46" spans="3:7" ht="12.75" customHeight="1">
      <c r="C46" s="11" t="s">
        <v>365</v>
      </c>
      <c r="D46" s="96">
        <v>1006.970912</v>
      </c>
      <c r="E46" s="1"/>
      <c r="F46" s="2"/>
      <c r="G46" s="1"/>
    </row>
    <row r="47" spans="3:7" ht="12.75" customHeight="1">
      <c r="C47" s="11" t="s">
        <v>332</v>
      </c>
      <c r="D47" s="5"/>
      <c r="E47" s="1"/>
      <c r="F47" s="2"/>
      <c r="G47" s="1"/>
    </row>
    <row r="48" spans="3:7" ht="12.75" customHeight="1">
      <c r="C48" s="11" t="s">
        <v>313</v>
      </c>
      <c r="D48" s="4">
        <v>1068.539153</v>
      </c>
      <c r="E48" s="1"/>
      <c r="F48" s="2"/>
      <c r="G48" s="1"/>
    </row>
    <row r="49" spans="3:7" ht="12.75" customHeight="1">
      <c r="C49" s="11" t="s">
        <v>317</v>
      </c>
      <c r="D49" s="4">
        <v>998.427266</v>
      </c>
      <c r="E49" s="1"/>
      <c r="F49" s="2"/>
      <c r="G49" s="1"/>
    </row>
    <row r="50" spans="3:7" ht="12.75" customHeight="1">
      <c r="C50" s="11" t="s">
        <v>365</v>
      </c>
      <c r="D50" s="4">
        <v>1009.820379</v>
      </c>
      <c r="E50" s="1"/>
      <c r="F50" s="2"/>
      <c r="G50" s="1"/>
    </row>
    <row r="51" spans="3:7" ht="12.75" customHeight="1">
      <c r="C51" s="1" t="s">
        <v>383</v>
      </c>
      <c r="D51" s="21" t="s">
        <v>312</v>
      </c>
      <c r="E51" s="1"/>
      <c r="F51" s="2"/>
      <c r="G51" s="1"/>
    </row>
    <row r="52" spans="3:7" ht="12.75" customHeight="1">
      <c r="C52" s="1" t="s">
        <v>384</v>
      </c>
      <c r="D52" s="21" t="s">
        <v>312</v>
      </c>
      <c r="E52" s="1"/>
      <c r="F52" s="2"/>
      <c r="G52" s="1"/>
    </row>
    <row r="53" spans="3:7" ht="12.75" customHeight="1">
      <c r="C53" s="1" t="s">
        <v>386</v>
      </c>
      <c r="D53" s="21" t="s">
        <v>312</v>
      </c>
      <c r="E53" s="1"/>
      <c r="F53" s="2"/>
      <c r="G53" s="1"/>
    </row>
    <row r="54" spans="3:7" ht="12.75" customHeight="1">
      <c r="C54" s="1" t="s">
        <v>318</v>
      </c>
      <c r="D54" s="97" t="s">
        <v>372</v>
      </c>
      <c r="E54" s="1"/>
      <c r="F54" s="2"/>
      <c r="G54" s="1"/>
    </row>
    <row r="55" spans="3:7" ht="12.75" customHeight="1">
      <c r="C55" s="1" t="s">
        <v>378</v>
      </c>
      <c r="D55" s="7"/>
      <c r="E55" s="1"/>
      <c r="F55" s="2"/>
      <c r="G55" s="1"/>
    </row>
    <row r="56" spans="3:7" ht="12.75" customHeight="1">
      <c r="C56" s="12" t="s">
        <v>319</v>
      </c>
      <c r="D56" s="13" t="s">
        <v>320</v>
      </c>
      <c r="E56" s="13" t="s">
        <v>321</v>
      </c>
      <c r="F56" s="8"/>
      <c r="G56" s="14"/>
    </row>
    <row r="57" spans="3:7" ht="12.75" customHeight="1">
      <c r="C57" s="11" t="s">
        <v>325</v>
      </c>
      <c r="D57" s="10">
        <v>6.668568</v>
      </c>
      <c r="E57" s="10">
        <v>5.715637</v>
      </c>
      <c r="F57" s="9"/>
      <c r="G57" s="14"/>
    </row>
    <row r="58" spans="3:7" ht="12.75" customHeight="1">
      <c r="C58" s="11" t="s">
        <v>366</v>
      </c>
      <c r="D58" s="15"/>
      <c r="E58" s="15"/>
      <c r="F58" s="9"/>
      <c r="G58" s="14"/>
    </row>
    <row r="59" spans="3:7" ht="12.75" customHeight="1">
      <c r="C59" s="17" t="s">
        <v>326</v>
      </c>
      <c r="D59" s="15"/>
      <c r="E59" s="15"/>
      <c r="F59" s="8"/>
      <c r="G59" s="14"/>
    </row>
    <row r="60" spans="3:7" ht="12.75" customHeight="1">
      <c r="C60" s="18" t="s">
        <v>327</v>
      </c>
      <c r="D60" s="19"/>
      <c r="E60" s="19"/>
      <c r="F60" s="8"/>
      <c r="G60" s="14"/>
    </row>
    <row r="61" ht="12.75" customHeight="1"/>
    <row r="62" ht="12.75" customHeight="1"/>
    <row r="63" ht="12.75" customHeight="1"/>
    <row r="64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fp89985</dc:creator>
  <cp:keywords/>
  <dc:description/>
  <cp:lastModifiedBy>X178075</cp:lastModifiedBy>
  <dcterms:created xsi:type="dcterms:W3CDTF">2012-11-02T17:10:09Z</dcterms:created>
  <dcterms:modified xsi:type="dcterms:W3CDTF">2012-11-09T07:10:33Z</dcterms:modified>
  <cp:category/>
  <cp:version/>
  <cp:contentType/>
  <cp:contentStatus/>
</cp:coreProperties>
</file>