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5480" windowHeight="11640" tabRatio="806" activeTab="10"/>
  </bookViews>
  <sheets>
    <sheet name="PLF" sheetId="1" r:id="rId1"/>
    <sheet name="PUSTBF" sheetId="2" r:id="rId2"/>
    <sheet name="PEF" sheetId="3" r:id="rId3"/>
    <sheet name="PDF" sheetId="4" r:id="rId4"/>
    <sheet name="PSTIF" sheetId="5" r:id="rId5"/>
    <sheet name="PDMIF" sheetId="6" r:id="rId6"/>
    <sheet name="PTAF" sheetId="7" r:id="rId7"/>
    <sheet name="PCOF" sheetId="8" r:id="rId8"/>
    <sheet name="PDBF" sheetId="9" r:id="rId9"/>
    <sheet name="PSTFRF" sheetId="10" r:id="rId10"/>
    <sheet name="PFDF - S5" sheetId="11" r:id="rId11"/>
    <sheet name="Div per Unit" sheetId="12" state="hidden" r:id="rId12"/>
  </sheets>
  <definedNames>
    <definedName name="_xlnm.Print_Area" localSheetId="7">'PCOF'!$B$1:$F$91</definedName>
    <definedName name="_xlnm.Print_Area" localSheetId="8">'PDBF'!$B$1:$F$64</definedName>
    <definedName name="_xlnm.Print_Area" localSheetId="3">'PDF'!$B$1:$F$113</definedName>
    <definedName name="_xlnm.Print_Area" localSheetId="5">'PDMIF'!$B$1:$F$100</definedName>
    <definedName name="_xlnm.Print_Area" localSheetId="2">'PEF'!$B$1:$F$103</definedName>
    <definedName name="_xlnm.Print_Area" localSheetId="10">'PFDF - S5'!$B$1:$F$57</definedName>
    <definedName name="_xlnm.Print_Area" localSheetId="0">'PLF'!$B$1:$F$87</definedName>
    <definedName name="_xlnm.Print_Area" localSheetId="9">'PSTFRF'!$B$1:$F$74</definedName>
    <definedName name="_xlnm.Print_Area" localSheetId="4">'PSTIF'!$B$1:$F$74</definedName>
    <definedName name="_xlnm.Print_Area" localSheetId="6">'PTAF'!$B$1:$F$28</definedName>
    <definedName name="_xlnm.Print_Area" localSheetId="1">'PUSTBF'!$B$1:$F$82</definedName>
  </definedNames>
  <calcPr fullCalcOnLoad="1"/>
</workbook>
</file>

<file path=xl/sharedStrings.xml><?xml version="1.0" encoding="utf-8"?>
<sst xmlns="http://schemas.openxmlformats.org/spreadsheetml/2006/main" count="2560" uniqueCount="522">
  <si>
    <t>Rating</t>
  </si>
  <si>
    <t>Market value (Rs. In lakhs)</t>
  </si>
  <si>
    <t>% to Net Assets</t>
  </si>
  <si>
    <t>DEBT INSTRUMENTS</t>
  </si>
  <si>
    <t>Total</t>
  </si>
  <si>
    <t>Cash &amp; Cash Equivalent</t>
  </si>
  <si>
    <t>Quantity</t>
  </si>
  <si>
    <t>Notes:</t>
  </si>
  <si>
    <t>4.   Exposure to derivative instrument at the end of the half-year period</t>
  </si>
  <si>
    <t>5.   Investment in foreign securities/ADRs/GDRs at the end of the half-year period</t>
  </si>
  <si>
    <t>Nil</t>
  </si>
  <si>
    <t>MONEY MARKET INSTRUMENTS</t>
  </si>
  <si>
    <t>NET ASSETS</t>
  </si>
  <si>
    <t>Individual &amp; HUF</t>
  </si>
  <si>
    <t>Others</t>
  </si>
  <si>
    <t>(An Open ended Liquid Scheme)</t>
  </si>
  <si>
    <t>Name of the Instrument</t>
  </si>
  <si>
    <t>** Thinly traded/Non traded securities</t>
  </si>
  <si>
    <t>Net Receivables/(Payables)</t>
  </si>
  <si>
    <t>Commercial Paper</t>
  </si>
  <si>
    <t>Certificate of Deposit</t>
  </si>
  <si>
    <t xml:space="preserve">1.   Total Non Performing Assets provided for </t>
  </si>
  <si>
    <t>Listed/awaiting listing on the stock exchanges</t>
  </si>
  <si>
    <t>Plan/Option Name</t>
  </si>
  <si>
    <t>Pramerica Mutual Fund</t>
  </si>
  <si>
    <t xml:space="preserve">             Growth Option</t>
  </si>
  <si>
    <t xml:space="preserve">             Daily Dividend Option</t>
  </si>
  <si>
    <t>Weekly Dividend Option</t>
  </si>
  <si>
    <t xml:space="preserve">             Weekly Dividend Option</t>
  </si>
  <si>
    <t xml:space="preserve">             Fortnightly Dividend Option</t>
  </si>
  <si>
    <t>Monthly Dividend Option</t>
  </si>
  <si>
    <t xml:space="preserve">             Monthly Dividend Option</t>
  </si>
  <si>
    <t>Daily Dividend Option</t>
  </si>
  <si>
    <t>Fortnightly Dividend Option</t>
  </si>
  <si>
    <t>(An Open ended Debt Scheme)</t>
  </si>
  <si>
    <t>7.   Average Portfolio Maturity</t>
  </si>
  <si>
    <t>8.   Total Dividend (net) declared during the half-year period - (Dividend Option - Daily, Weekly, Fortnightly and Monthly)</t>
  </si>
  <si>
    <t>(An Open ended Equity Scheme)</t>
  </si>
  <si>
    <t>Industry/Rating</t>
  </si>
  <si>
    <t>EQUITY &amp; EQUITY RELATED INSTRUMENTS</t>
  </si>
  <si>
    <t>1.   Total Non Performing Assets provided for</t>
  </si>
  <si>
    <t>7.   Portfolio Turnover Ratio</t>
  </si>
  <si>
    <t>Dividends are declared on face value of  Rs. 10 per unit.  After distribution of dividend,  the NAV falls to the extent of dividend and statutory levy (if applicable).</t>
  </si>
  <si>
    <t>Quarterly Dividend Option</t>
  </si>
  <si>
    <t xml:space="preserve">             Dividend Option</t>
  </si>
  <si>
    <t>Dividend Option</t>
  </si>
  <si>
    <t>NA</t>
  </si>
  <si>
    <t xml:space="preserve">            Growth Option</t>
  </si>
  <si>
    <t>Auto</t>
  </si>
  <si>
    <t>Finance</t>
  </si>
  <si>
    <t>Non - Ferrous Metals</t>
  </si>
  <si>
    <t>Banks</t>
  </si>
  <si>
    <t>Consumer Non Durables</t>
  </si>
  <si>
    <t>Media &amp; Entertainment</t>
  </si>
  <si>
    <t>Pharmaceuticals</t>
  </si>
  <si>
    <t>Oil</t>
  </si>
  <si>
    <t>Software</t>
  </si>
  <si>
    <t>Cement</t>
  </si>
  <si>
    <t>Ferrous Metals</t>
  </si>
  <si>
    <t>Petroleum Products</t>
  </si>
  <si>
    <t>Telecom - Services</t>
  </si>
  <si>
    <t>Construction Project</t>
  </si>
  <si>
    <t>Non Convertible Debentures</t>
  </si>
  <si>
    <t>Power</t>
  </si>
  <si>
    <t>Dividends are declared on face value of Rs. 1000 per unit. After distribution of dividend, the NAV falls to the extent of dividend and statutory levy (if applicable).</t>
  </si>
  <si>
    <t>8.   Total Dividend (net) declared during the half-year period - (Dividend Option)</t>
  </si>
  <si>
    <t>(An Open ended Income Scheme)</t>
  </si>
  <si>
    <t xml:space="preserve">             Quarterly Dividend Option</t>
  </si>
  <si>
    <t>8.   Total Dividend (net) declared during the half-year period - (Monthly Dividend Option)</t>
  </si>
  <si>
    <t>9. Total Exposure to illiquid securities is 0.00% of the portfolio, i.e. Rs.0.00 lakh</t>
  </si>
  <si>
    <t>8.   Total Dividend (net) declared during the half-year period - (Dividend Option - Weekly, Fortnightly, Monthly and Quarterly)</t>
  </si>
  <si>
    <t>(An Open ended Dynamic Asset Scheme)</t>
  </si>
  <si>
    <t xml:space="preserve">            Dividend Option</t>
  </si>
  <si>
    <t>Mapping</t>
  </si>
  <si>
    <t>Units</t>
  </si>
  <si>
    <t>YC01</t>
  </si>
  <si>
    <t>YC02</t>
  </si>
  <si>
    <t>YC03</t>
  </si>
  <si>
    <t>YC04</t>
  </si>
  <si>
    <t>YC05</t>
  </si>
  <si>
    <t>DDI</t>
  </si>
  <si>
    <t>FD</t>
  </si>
  <si>
    <t>GR</t>
  </si>
  <si>
    <t>MD</t>
  </si>
  <si>
    <t>WD</t>
  </si>
  <si>
    <t>DI</t>
  </si>
  <si>
    <t>QD</t>
  </si>
  <si>
    <t>DP</t>
  </si>
  <si>
    <t>YC06</t>
  </si>
  <si>
    <t>YC08</t>
  </si>
  <si>
    <t>Scheme Code</t>
  </si>
  <si>
    <t>Scheme</t>
  </si>
  <si>
    <t>Pln</t>
  </si>
  <si>
    <t>RecordDate</t>
  </si>
  <si>
    <t>ReinvestmentDate</t>
  </si>
  <si>
    <t>Div Rate</t>
  </si>
  <si>
    <t>DivPercentage</t>
  </si>
  <si>
    <t>ExDivNav</t>
  </si>
  <si>
    <t>Classification</t>
  </si>
  <si>
    <t>Dividend Amt</t>
  </si>
  <si>
    <t>Gross Rate</t>
  </si>
  <si>
    <t>Liquid</t>
  </si>
  <si>
    <t xml:space="preserve">Individuals &amp; HUF </t>
  </si>
  <si>
    <t>CBLO / Reverse Repo Investments</t>
  </si>
  <si>
    <t>Zero Coupon Bonds</t>
  </si>
  <si>
    <r>
      <t>Market value (</t>
    </r>
    <r>
      <rPr>
        <b/>
        <sz val="10"/>
        <rFont val="Rupee Foradian"/>
        <family val="2"/>
      </rPr>
      <t>`</t>
    </r>
    <r>
      <rPr>
        <b/>
        <sz val="10"/>
        <rFont val="Tahoma"/>
        <family val="2"/>
      </rPr>
      <t>. In lakhs)</t>
    </r>
  </si>
  <si>
    <r>
      <t>2.   NAV at the beginning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</t>
    </r>
  </si>
  <si>
    <r>
      <t>3.   NAV at the end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 xml:space="preserve">) </t>
    </r>
  </si>
  <si>
    <r>
      <t>3.   NAV at the end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 ##</t>
    </r>
  </si>
  <si>
    <t>State Bank of India</t>
  </si>
  <si>
    <t>Term Deposits</t>
  </si>
  <si>
    <t>Treasury Bills</t>
  </si>
  <si>
    <t>SOV</t>
  </si>
  <si>
    <t>8.   Total Dividend (net) declared during the half-year period - (Dividend Option -Quarterly and Monthly)</t>
  </si>
  <si>
    <t>FFDD</t>
  </si>
  <si>
    <t>FFMD</t>
  </si>
  <si>
    <t>FFWD</t>
  </si>
  <si>
    <t>6.   Investment in short term deposit at the end of the half-year period (In Lacs)</t>
  </si>
  <si>
    <t>Type</t>
  </si>
  <si>
    <t>Underlying</t>
  </si>
  <si>
    <t>Long / Short</t>
  </si>
  <si>
    <t xml:space="preserve">Futures Price when purchased 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</si>
  <si>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</si>
  <si>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</si>
  <si>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</si>
  <si>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</si>
  <si>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</si>
  <si>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Number of Contracts</t>
  </si>
  <si>
    <t>Option Price when purchased</t>
  </si>
  <si>
    <t>Call/Put</t>
  </si>
  <si>
    <t>Total Number of contracts entered into</t>
  </si>
  <si>
    <t>Gross Notional Value of contracts entered into</t>
  </si>
  <si>
    <r>
      <t>2.   NAV at the beginning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)#</t>
    </r>
  </si>
  <si>
    <r>
      <t>2.   NAV at the beginning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 #</t>
    </r>
  </si>
  <si>
    <t>8.   Total Dividend (net) declared during the half-year period - (Dividend Option - Daily, Weekly and Monthly)</t>
  </si>
  <si>
    <t>CARE A1+</t>
  </si>
  <si>
    <t>CRISIL A1+</t>
  </si>
  <si>
    <t>ICRA AA+</t>
  </si>
  <si>
    <t>CARE AAA</t>
  </si>
  <si>
    <t>CRISIL AAA</t>
  </si>
  <si>
    <t>CARE AA-</t>
  </si>
  <si>
    <t>CRISIL A+</t>
  </si>
  <si>
    <t>Bill Rediscounted Schemes</t>
  </si>
  <si>
    <t xml:space="preserve">Unrated </t>
  </si>
  <si>
    <t>CRISIL AA+</t>
  </si>
  <si>
    <t>CRISIL AA-</t>
  </si>
  <si>
    <t>CARE AA+</t>
  </si>
  <si>
    <t>CARE AA</t>
  </si>
  <si>
    <t>Services</t>
  </si>
  <si>
    <t>PEF</t>
  </si>
  <si>
    <t>Central Government Securities</t>
  </si>
  <si>
    <t>CALL</t>
  </si>
  <si>
    <t>PORTFOLIO STATEMENT OF PRAMERICA LIQUID FUND AS ON  March 31, 2013</t>
  </si>
  <si>
    <t>YC12</t>
  </si>
  <si>
    <t>INE008A16NL3</t>
  </si>
  <si>
    <t>INE077A16851</t>
  </si>
  <si>
    <t>INE095A16GX9</t>
  </si>
  <si>
    <t>INE141A16JJ4</t>
  </si>
  <si>
    <t>INE141A16JK2</t>
  </si>
  <si>
    <t>INE168A16FA4</t>
  </si>
  <si>
    <t>INE168A16FK3</t>
  </si>
  <si>
    <t>INE428A16JE6</t>
  </si>
  <si>
    <t>INE457A16BQ6</t>
  </si>
  <si>
    <t>INE483A16DJ3</t>
  </si>
  <si>
    <t>INE649A16DA8</t>
  </si>
  <si>
    <t>INE651A16EG9</t>
  </si>
  <si>
    <t>INE652A16FH2</t>
  </si>
  <si>
    <t>INE692A16BV8</t>
  </si>
  <si>
    <t>INE705A16FK2</t>
  </si>
  <si>
    <t>INE705A16FO4</t>
  </si>
  <si>
    <t>INE705A16FS5</t>
  </si>
  <si>
    <t>INE705A16GA1</t>
  </si>
  <si>
    <t>INE976G16257</t>
  </si>
  <si>
    <t>INE001A14IG3</t>
  </si>
  <si>
    <t>INE121A14FP6</t>
  </si>
  <si>
    <t>INE175K14AJ5</t>
  </si>
  <si>
    <t>INE233A14AU0</t>
  </si>
  <si>
    <t>INE233A14AY2</t>
  </si>
  <si>
    <t>INE523E14IJ2</t>
  </si>
  <si>
    <t>INE523H14HC2</t>
  </si>
  <si>
    <t>INE582L14126</t>
  </si>
  <si>
    <t>INE720G14528</t>
  </si>
  <si>
    <t>INE749A14BD9</t>
  </si>
  <si>
    <t>INE918K14025</t>
  </si>
  <si>
    <t>IDIA00089767</t>
  </si>
  <si>
    <t>INE121H14AP2</t>
  </si>
  <si>
    <t>INE140A14548</t>
  </si>
  <si>
    <t>INE155A14CD7</t>
  </si>
  <si>
    <t>INE866I14CG5</t>
  </si>
  <si>
    <t>INE013A07KX3</t>
  </si>
  <si>
    <t>INE115A07AS7</t>
  </si>
  <si>
    <t>INE261F09GN2</t>
  </si>
  <si>
    <t>INE261F09GQ5</t>
  </si>
  <si>
    <t>INE522D07420</t>
  </si>
  <si>
    <t>INE535H07183</t>
  </si>
  <si>
    <t>INE721A07986</t>
  </si>
  <si>
    <t>INE860H07250</t>
  </si>
  <si>
    <t>INE001A01036</t>
  </si>
  <si>
    <t>INE002A01018</t>
  </si>
  <si>
    <t>INE009A01021</t>
  </si>
  <si>
    <t>INE018A01030</t>
  </si>
  <si>
    <t>INE030A01027</t>
  </si>
  <si>
    <t>INE038A01020</t>
  </si>
  <si>
    <t>INE040A01026</t>
  </si>
  <si>
    <t>INE043D01016</t>
  </si>
  <si>
    <t>INE044A01036</t>
  </si>
  <si>
    <t>INE047A01013</t>
  </si>
  <si>
    <t>INE059A01026</t>
  </si>
  <si>
    <t>INE062A01012</t>
  </si>
  <si>
    <t>INE069A01017</t>
  </si>
  <si>
    <t>INE075A01022</t>
  </si>
  <si>
    <t>INE079A01024</t>
  </si>
  <si>
    <t>INE081A01012</t>
  </si>
  <si>
    <t>INE089A01023</t>
  </si>
  <si>
    <t>INE090A01013</t>
  </si>
  <si>
    <t>INE094A01015</t>
  </si>
  <si>
    <t>INE101A01026</t>
  </si>
  <si>
    <t>INE154A01025</t>
  </si>
  <si>
    <t>INE155A01022</t>
  </si>
  <si>
    <t>INE213A01029</t>
  </si>
  <si>
    <t>INE237A01028</t>
  </si>
  <si>
    <t>INE238A01026</t>
  </si>
  <si>
    <t>INE256A01028</t>
  </si>
  <si>
    <t>INE397D01024</t>
  </si>
  <si>
    <t>INE467B01029</t>
  </si>
  <si>
    <t>INE522F01014</t>
  </si>
  <si>
    <t>INE528G01019</t>
  </si>
  <si>
    <t>INE584A01023</t>
  </si>
  <si>
    <t>INE585B01010</t>
  </si>
  <si>
    <t>INE669C01028</t>
  </si>
  <si>
    <t>INE733E01010</t>
  </si>
  <si>
    <t>INE749A01030</t>
  </si>
  <si>
    <t>INE860A01027</t>
  </si>
  <si>
    <t>INE886H01027</t>
  </si>
  <si>
    <t>INE910H01017</t>
  </si>
  <si>
    <t>INE917I01010</t>
  </si>
  <si>
    <t>INE935A01035</t>
  </si>
  <si>
    <t>Minerals/Mining</t>
  </si>
  <si>
    <t>INE081A08181</t>
  </si>
  <si>
    <t>INE089A08051</t>
  </si>
  <si>
    <t>INE514E08AS1</t>
  </si>
  <si>
    <t>INE866I07206</t>
  </si>
  <si>
    <t>INE683A16997</t>
  </si>
  <si>
    <t>INE752E01010</t>
  </si>
  <si>
    <t>INE001A07KP4</t>
  </si>
  <si>
    <t>INE115A07CJ2</t>
  </si>
  <si>
    <t>INE134E08EW2</t>
  </si>
  <si>
    <t>INE166A09030</t>
  </si>
  <si>
    <t>INE261F09GG6</t>
  </si>
  <si>
    <t>INE261F09HM2</t>
  </si>
  <si>
    <t>INE168A16FJ5</t>
  </si>
  <si>
    <t>INE237A16QD8</t>
  </si>
  <si>
    <t>INE434A16CI0</t>
  </si>
  <si>
    <t>INE001A07JG5</t>
  </si>
  <si>
    <t>INE020B08807</t>
  </si>
  <si>
    <t>INE038A07266</t>
  </si>
  <si>
    <t>INE261F09GY9</t>
  </si>
  <si>
    <t>INE514E08AX1</t>
  </si>
  <si>
    <t>INE008A16NE8</t>
  </si>
  <si>
    <t>INE141A16IF4</t>
  </si>
  <si>
    <t>INE649A16CR4</t>
  </si>
  <si>
    <t>INE557F08DY9</t>
  </si>
  <si>
    <t>INE668A16543</t>
  </si>
  <si>
    <t>INE012I14BV7</t>
  </si>
  <si>
    <t>INE013A14KW1</t>
  </si>
  <si>
    <t>INE008A08U68</t>
  </si>
  <si>
    <t>INE270O08017</t>
  </si>
  <si>
    <t>INE414G07068</t>
  </si>
  <si>
    <t>INE414G07084</t>
  </si>
  <si>
    <t>INE522D07321</t>
  </si>
  <si>
    <t>INE667F07AA4</t>
  </si>
  <si>
    <t>INE722A07224</t>
  </si>
  <si>
    <t>INE752E07FO7</t>
  </si>
  <si>
    <t>INE866I07230</t>
  </si>
  <si>
    <t>INE866I08139</t>
  </si>
  <si>
    <t>INE958G07643</t>
  </si>
  <si>
    <t>CRISIL A-</t>
  </si>
  <si>
    <t>INE522D07396</t>
  </si>
  <si>
    <t>INE721A08BX8</t>
  </si>
  <si>
    <t>INE722A07398</t>
  </si>
  <si>
    <t>CRISIL AA</t>
  </si>
  <si>
    <t>INE001A14IE8</t>
  </si>
  <si>
    <t>INE308L14209</t>
  </si>
  <si>
    <t>INE532F14JH2</t>
  </si>
  <si>
    <t>INE095A16HM0</t>
  </si>
  <si>
    <t>INE434A16DF4</t>
  </si>
  <si>
    <t>INE667A16BR8</t>
  </si>
  <si>
    <t>IN0020120013</t>
  </si>
  <si>
    <t>IN0020120039</t>
  </si>
  <si>
    <t>IDIA00095139</t>
  </si>
  <si>
    <t>IDIA00095143</t>
  </si>
  <si>
    <t>INE752E07JI1</t>
  </si>
  <si>
    <t>INE434A16BW3</t>
  </si>
  <si>
    <t>INE483A16ES2</t>
  </si>
  <si>
    <t>INE695A16FT6</t>
  </si>
  <si>
    <t>INE095A16GU5</t>
  </si>
  <si>
    <t>INE238A16QB0</t>
  </si>
  <si>
    <t>INE849D14DG0</t>
  </si>
  <si>
    <t>INE043D08AN4</t>
  </si>
  <si>
    <t>INE217K07075</t>
  </si>
  <si>
    <t>INE657I07019</t>
  </si>
  <si>
    <t>INE649A16DH3</t>
  </si>
  <si>
    <t>INE668A16576</t>
  </si>
  <si>
    <t>INE691A16GZ0</t>
  </si>
  <si>
    <t>INE705A16FW7</t>
  </si>
  <si>
    <t>INE976G16315</t>
  </si>
  <si>
    <t>DGR</t>
  </si>
  <si>
    <t xml:space="preserve">            Direct Growth Option</t>
  </si>
  <si>
    <t xml:space="preserve">             Direct Daily Dividend Option</t>
  </si>
  <si>
    <t xml:space="preserve">             Direct Growth Option</t>
  </si>
  <si>
    <t>DDD</t>
  </si>
  <si>
    <t>DWD</t>
  </si>
  <si>
    <t xml:space="preserve">             Direct Weekly Dividend Option</t>
  </si>
  <si>
    <t>DMD</t>
  </si>
  <si>
    <t>DDV</t>
  </si>
  <si>
    <t xml:space="preserve">             Direct Monthly Dividend Option</t>
  </si>
  <si>
    <t xml:space="preserve">             Direct Dividend Option</t>
  </si>
  <si>
    <t>DFD</t>
  </si>
  <si>
    <t xml:space="preserve">             Direct Fortnightly Dividend Option</t>
  </si>
  <si>
    <t xml:space="preserve">            Direct Monthly Dividend Option</t>
  </si>
  <si>
    <t xml:space="preserve">            Direct Dividend Option</t>
  </si>
  <si>
    <t>## Based on the computed NAV as on 31st March 2013.</t>
  </si>
  <si>
    <t># Based on the computed NAV as on 30th September 2012.</t>
  </si>
  <si>
    <t>PUT</t>
  </si>
  <si>
    <t>YC11</t>
  </si>
  <si>
    <t>ICRA A1+</t>
  </si>
  <si>
    <t>ICRA AA</t>
  </si>
  <si>
    <t>ICRA AA-</t>
  </si>
  <si>
    <t>ICRA AAA</t>
  </si>
  <si>
    <t>State Bank of Mysore 17-04-2013**</t>
  </si>
  <si>
    <t>Ratnakar Bank 02-04-2013**</t>
  </si>
  <si>
    <t>Dena Bank 08-04-2013**</t>
  </si>
  <si>
    <t>Allahabad Bank 03-05-2013**</t>
  </si>
  <si>
    <t>Vijaya Bank 04-06-2013**</t>
  </si>
  <si>
    <t>Vijaya Bank 13-06-2013**</t>
  </si>
  <si>
    <t>Oriental Bank of Commerce 10-04-2013**</t>
  </si>
  <si>
    <t>Bank of Maharashtra 03-04-2013**</t>
  </si>
  <si>
    <t>Union Bank of India 12-04-2013**</t>
  </si>
  <si>
    <t>364 Day TBILL 28-06-13**</t>
  </si>
  <si>
    <t>9.90% Aditya Birla Finance Ltd. 19-09-2014**</t>
  </si>
  <si>
    <t>9.38% National Bank for Agriculture and Rural Development 15-09-2014**</t>
  </si>
  <si>
    <t>9.32% National Bank for Agriculture and Rural Development 16-08-2014**</t>
  </si>
  <si>
    <t>9.25% Dr. Reddy's Laboratories Ltd. 24-03-2014**</t>
  </si>
  <si>
    <t>9.05% Exim Bank 22-02-2022**</t>
  </si>
  <si>
    <t>9.70% National Bank for Agriculture and Rural Development 06-06-2016**</t>
  </si>
  <si>
    <t>9.33% National Bank for Agriculture and Rural Development 12-06-2017**</t>
  </si>
  <si>
    <t>Andhra Bank 27-06-2013**</t>
  </si>
  <si>
    <t>9.30% Exim Bank 11-05-2022**</t>
  </si>
  <si>
    <t>9.44% National Bank for Agriculture and Rural Development 08-12-2014**</t>
  </si>
  <si>
    <t>Oriental Bank of Commerce 05-08-2013**</t>
  </si>
  <si>
    <t>9.37% National Housing Bank 13-12-2014**</t>
  </si>
  <si>
    <t>Andhra Bank 23-01-2014**</t>
  </si>
  <si>
    <t>8.15% Government Security 11-06-2022**</t>
  </si>
  <si>
    <t>8.33% Government Security 09-07-2026**</t>
  </si>
  <si>
    <t>Central Bank of India 21-06-2013**</t>
  </si>
  <si>
    <t>United Bank of India 08-04-2013**</t>
  </si>
  <si>
    <t>Andhra Bank 29-04-2013**</t>
  </si>
  <si>
    <t>YC10</t>
  </si>
  <si>
    <t>Ratnakar Bank 28-03-2014**</t>
  </si>
  <si>
    <t>UCO Bank 18-03-2014**</t>
  </si>
  <si>
    <t>Vijaya Bank 18-03-2014**</t>
  </si>
  <si>
    <t>IND A1+</t>
  </si>
  <si>
    <t>IDIA00085822</t>
  </si>
  <si>
    <t>Unrated</t>
  </si>
  <si>
    <t>Oriental Bank of Commerce 03-04-2013^^</t>
  </si>
  <si>
    <t>^^ Traded on 28th March 2013</t>
  </si>
  <si>
    <t>Vijaya Bank 19-06-2013^^</t>
  </si>
  <si>
    <t>Central Bank of India 25-06-2013^^</t>
  </si>
  <si>
    <t>Vijaya Bank 29-04-2013^^</t>
  </si>
  <si>
    <t>Syndicate Bank 24-06-2013^^</t>
  </si>
  <si>
    <t>PORTFOLIO STATEMENT OF PRAMERICA TREASURY ADVANTAGE FUND AS ON March 31, 2013</t>
  </si>
  <si>
    <t>PORTFOLIO STATEMENT OF PRAMERICA ULTRA SHORT TERM BOND FUND AS ON March 31, 2013</t>
  </si>
  <si>
    <t>PORTFOLIO STATEMENT OF PRAMERICA EQUITY FUND AS ON March 31, 2013</t>
  </si>
  <si>
    <t>PORTFOLIO STATEMENT OF PRAMERICA DYNAMIC FUND AS ON March 31, 2013</t>
  </si>
  <si>
    <t>PORTFOLIO STATEMENT OF PRAMERICA SHORT TERM INCOME FUND AS ON March 31, 2013</t>
  </si>
  <si>
    <t>PORTFOLIO STATEMENT OF PRAMERICA DYNAMIC MONTHLY INCOME FUND AS ON March 31, 2013</t>
  </si>
  <si>
    <t>PORTFOLIO STATEMENT OF PRAMERICA CREDIT OPPORTUNITIES FUND AS ON March 31, 2013</t>
  </si>
  <si>
    <t>PORTFOLIO STATEMENT OF PRAMERICA DYNAMIC BOND FUND AS ON March 31, 2013</t>
  </si>
  <si>
    <t>PORTFOLIO STATEMENT OF PRAMERICA SHORT TERM FLOATING RATE FUND AS ON March 31, 2013</t>
  </si>
  <si>
    <t>PORTFOLIO STATEMENT OF PRAMERICA FIXED DURATION FUND - SERIES 5 AS ON March 31, 2013</t>
  </si>
  <si>
    <t>Direct Daily Dividend Option</t>
  </si>
  <si>
    <t>Direct Weekly Dividend Option</t>
  </si>
  <si>
    <t>Direct Monthly Dividend Option</t>
  </si>
  <si>
    <t>Direct Dividend Option</t>
  </si>
  <si>
    <t>Direct Fortnightly Dividend Option</t>
  </si>
  <si>
    <r>
      <t>2.   NAV at the beginning of the period (</t>
    </r>
    <r>
      <rPr>
        <sz val="10"/>
        <rFont val="Rupee Foradian"/>
        <family val="2"/>
      </rPr>
      <t>`</t>
    </r>
    <r>
      <rPr>
        <sz val="10"/>
        <rFont val="Tahoma"/>
        <family val="2"/>
      </rPr>
      <t>) $</t>
    </r>
  </si>
  <si>
    <t>$ Launched/allotment date during the current period and hence no NAV for the beginning of the period.</t>
  </si>
  <si>
    <t>The Jammu &amp; Kashmir Bank Ltd. 16-04-2013**</t>
  </si>
  <si>
    <t>IndusInd Bank Ltd. 06-05-2013**</t>
  </si>
  <si>
    <t>IDBI Bank Ltd. 10-04-2013**</t>
  </si>
  <si>
    <t>The Jammu &amp; Kashmir Bank Ltd. 06-05-2013**</t>
  </si>
  <si>
    <t>Edelweiss Finance &amp; Investment Ltd. 02-04-2013**</t>
  </si>
  <si>
    <t>Cholamandalam Investment and Finance Company Ltd. 11-04-2013**</t>
  </si>
  <si>
    <t>Jindal Steel &amp; Power Ltd. 03-05-2013**</t>
  </si>
  <si>
    <t>Godrej Industries Ltd. 05-04-2013**</t>
  </si>
  <si>
    <t>Housing Development Finance Corporation Ltd. 29-04-2013**</t>
  </si>
  <si>
    <t>Godrej Industries Ltd. 06-05-2013**</t>
  </si>
  <si>
    <t>Kotak Mahindra Bank Ltd. 05-04-2013</t>
  </si>
  <si>
    <t>JM Financial Products Ltd. 05-04-2013**</t>
  </si>
  <si>
    <t>Tata Housing Development Company Ltd. 16-05-2013**</t>
  </si>
  <si>
    <t>Jindal Power Ltd. 15-04-2013**</t>
  </si>
  <si>
    <t>Morgan Stanley India Capital Private Ltd. 15-04-2013**</t>
  </si>
  <si>
    <t>L&amp;T Finance Ltd. 05-04-2013**</t>
  </si>
  <si>
    <t>12.30% Manappuram Finance Ltd. 05-06-2013**</t>
  </si>
  <si>
    <t>Piramal Enterprises Ltd. 17-09-2013**</t>
  </si>
  <si>
    <t>India Infoline Finance Ltd. 12-04-2013**</t>
  </si>
  <si>
    <t>8.25% Reliance Capital Ltd.  03-05-2013**</t>
  </si>
  <si>
    <t>10.20% LIC Housing Finance Ltd. 07-06-2013**</t>
  </si>
  <si>
    <t>10.75% Fullerton India Credit Company Ltd. 28-08-2014**</t>
  </si>
  <si>
    <t>11.00% Shriram Transport Finance Company Ltd. 26-08-2014**</t>
  </si>
  <si>
    <t>Tata Motors Ltd. 03-05-2013**</t>
  </si>
  <si>
    <t>IL&amp;FS Financial Services Ltd. 29-08-2013**</t>
  </si>
  <si>
    <t>ITC Ltd.</t>
  </si>
  <si>
    <t>ICICI Bank Ltd.</t>
  </si>
  <si>
    <t>Housing Development Finance Corporation Ltd.</t>
  </si>
  <si>
    <t>HDFC Bank Ltd.</t>
  </si>
  <si>
    <t>Infosys Ltd.</t>
  </si>
  <si>
    <t>Reliance Industries Ltd.</t>
  </si>
  <si>
    <t>Larsen &amp; Toubro Ltd.</t>
  </si>
  <si>
    <t>Cipla Ltd.</t>
  </si>
  <si>
    <t>Tata Consultancy Services Ltd.</t>
  </si>
  <si>
    <t>Dr. Reddy's Laboratories Ltd.</t>
  </si>
  <si>
    <t>Hindustan Unilever Ltd.</t>
  </si>
  <si>
    <t>Oil &amp; Natural Gas Corporation Ltd.</t>
  </si>
  <si>
    <t>Bharti Airtel Ltd.</t>
  </si>
  <si>
    <t>Axis Bank Ltd.</t>
  </si>
  <si>
    <t>Sun Pharmaceuticals Industries Ltd.</t>
  </si>
  <si>
    <t>Aditya Birla Nuvo Ltd.</t>
  </si>
  <si>
    <t>NTPC Ltd.</t>
  </si>
  <si>
    <t>Mahindra &amp; Mahindra Ltd.</t>
  </si>
  <si>
    <t>Hindustan Petroleum Corporation Ltd.</t>
  </si>
  <si>
    <t>Tata Motors Ltd.</t>
  </si>
  <si>
    <t>Bajaj Auto Ltd.</t>
  </si>
  <si>
    <t>Infrastructure Development Finance Company Ltd.</t>
  </si>
  <si>
    <t>NMDC Ltd.</t>
  </si>
  <si>
    <t>Ambuja Cements Ltd.</t>
  </si>
  <si>
    <t>Tata Steel Ltd.</t>
  </si>
  <si>
    <t>Grasim Industries Ltd.</t>
  </si>
  <si>
    <t>Zee Entertainment Enterprises Ltd.</t>
  </si>
  <si>
    <t>Maruti Suzuki India Ltd.</t>
  </si>
  <si>
    <t>Coal India Ltd.</t>
  </si>
  <si>
    <t>Glenmark Pharmaceuticals Ltd.</t>
  </si>
  <si>
    <t>Jindal Steel &amp; Power Ltd.</t>
  </si>
  <si>
    <t>TV18 Broadcast Ltd.</t>
  </si>
  <si>
    <t>Yes Bank Ltd.</t>
  </si>
  <si>
    <t>Wipro Ltd.</t>
  </si>
  <si>
    <t>Cairn India Ltd.</t>
  </si>
  <si>
    <t>Hindalco Industries Ltd.</t>
  </si>
  <si>
    <t>HCL Technologies Ltd.</t>
  </si>
  <si>
    <t>Kotak Mahindra Bank Ltd.</t>
  </si>
  <si>
    <t>Tech Mahindra Ltd.</t>
  </si>
  <si>
    <t>2.00% Tata Steel Ltd. 23-04-2022**</t>
  </si>
  <si>
    <t>The South Indian Bank Ltd. 03-04-2013**</t>
  </si>
  <si>
    <t>Power Grid Corporation of India Ltd.</t>
  </si>
  <si>
    <t>11.70% India Infoline Finance Ltd. 18-08-2014**</t>
  </si>
  <si>
    <t>9.27% Power Finance Corporation Ltd. 21-08-2017**</t>
  </si>
  <si>
    <t>9.90% LIC Housing Finance Ltd. 17-05-2014**</t>
  </si>
  <si>
    <t>8.75% ING Vysya Bank Ltd. 17-05-2015**</t>
  </si>
  <si>
    <t>9.50% Housing Development Finance Corporation Ltd. 12-03-2014**</t>
  </si>
  <si>
    <t>The Jammu &amp; Kashmir Bank Ltd. 26-04-2013**</t>
  </si>
  <si>
    <t>Kotak Mahindra Bank Ltd. 08-08-2013**</t>
  </si>
  <si>
    <t>9.55% Hindalco Industries Ltd. 27-06-2022**</t>
  </si>
  <si>
    <t>9.02% Rural Electrification Corporation Ltd. 19-11-2022**</t>
  </si>
  <si>
    <t>9.58% Housing Development Finance Corporation Ltd. 29-08-2015**</t>
  </si>
  <si>
    <t>IDBI Bank Ltd. 14-01-2014**</t>
  </si>
  <si>
    <t>Tamilnad Mercantile Bank Ltd. 07-05-2013**</t>
  </si>
  <si>
    <t>Reliance Capital Ltd. 26-04-2013**</t>
  </si>
  <si>
    <t>JM Financial Ltd. 30-04-2013**</t>
  </si>
  <si>
    <t>9.40% IDBI Bank Ltd. 31-12-2099^^</t>
  </si>
  <si>
    <t>9.20% Power Grid Corporation of India Ltd. 12-03-2021**</t>
  </si>
  <si>
    <t>12.00% Muthoot Finance Ltd. 14-09-2013**</t>
  </si>
  <si>
    <t>11.85% Shriram City Union Finance Ltd. 25-08-2016**</t>
  </si>
  <si>
    <t>12.25% Muthoot Finance Ltd. 14-09-2014**</t>
  </si>
  <si>
    <t>0.00% Shriram City Union Finance Ltd. 19-07-2013**</t>
  </si>
  <si>
    <t>0.00% Shriram Transport Finance Company Ltd. 03-04-2014**</t>
  </si>
  <si>
    <t>12.50% Religare Finvest Ltd. 06-06-2013**</t>
  </si>
  <si>
    <t>12.75% India Infoline Finance Ltd. 17-09-2018**</t>
  </si>
  <si>
    <t>11.90% India Infoline Finance Ltd. 18-08-2016**</t>
  </si>
  <si>
    <t>12.20% Manappuram Finance Ltd. 08-09-2013**</t>
  </si>
  <si>
    <t>0.00% Manappuram Finance Ltd. 13-11-2013**</t>
  </si>
  <si>
    <t>10.07% Sundaram BNP Paribas Home Finance Ltd. 08-08-2014**</t>
  </si>
  <si>
    <t>IndusInd Bank Ltd. 26-06-2013**</t>
  </si>
  <si>
    <t>Housing Development Finance Corporation Ltd. 03-05-2013**</t>
  </si>
  <si>
    <t>Edelweiss Financial Services Ltd. 29-11-2013**</t>
  </si>
  <si>
    <t>Karvy Financial Services Ltd. 14-06-2013**</t>
  </si>
  <si>
    <t>9.25% Power Grid Corporation of India Ltd. 26-12-2022**</t>
  </si>
  <si>
    <t>IndusInd Bank Ltd. 25-04-2013**</t>
  </si>
  <si>
    <t>Axis Bank Ltd. 30-04-2013**</t>
  </si>
  <si>
    <t>ICICI Securities Primary Dealership Ltd. 04-04-2013**</t>
  </si>
  <si>
    <t>10.00% Infrastructure Development Finance Company Ltd. 16-12-2013**</t>
  </si>
  <si>
    <t>Tamilnad Mercantile Bank Ltd. 18-03-2014**</t>
  </si>
  <si>
    <t>10.90% Reliance Gas Transportation Infrastructure Ltd. 06-01-2014**</t>
  </si>
  <si>
    <t>10.00% Reliance Home Finance Ltd. 03-04-2014**</t>
  </si>
  <si>
    <t>State Bank of Hyderabad 13-03-2014**</t>
  </si>
  <si>
    <t>For the Half year ended on 31st March 2013 - Hedging and Non-Hedging transactions through options which have been squared off/expired</t>
  </si>
  <si>
    <t>Positions through Put Options as on 31st March 2013</t>
  </si>
  <si>
    <t>For the Half year ended on 31st March 2013 - Hedging and Non-Hedging transactions through futures which have been squared off/expired</t>
  </si>
  <si>
    <t>Positions through Futures as on 31st March 2013</t>
  </si>
  <si>
    <t>(A Close-ended Debt Scheme)</t>
  </si>
  <si>
    <t>7.00% RKN Retail Private Ltd. 11-03-2018**</t>
  </si>
  <si>
    <t>7.25% HDFC Bank Ltd. 04-04-2013</t>
  </si>
  <si>
    <t>6.50% Citibank N.A. 04-04-2013</t>
  </si>
  <si>
    <t>State Bank of Hyderabad 23-04-2013**</t>
  </si>
  <si>
    <t>State Bank of Hyderabad 02-04-2013**</t>
  </si>
  <si>
    <t>State Bank of Patiala 05-04-2013**</t>
  </si>
  <si>
    <t>Net Profit/Loss value on all contracts (treat premium paid as loss)</t>
  </si>
  <si>
    <t>Current Option Price</t>
  </si>
  <si>
    <t>Total %age of existing assets hedged through put options</t>
  </si>
  <si>
    <t>Gross Notional Value of contracts where futures were sold</t>
  </si>
  <si>
    <t>Net Profit/Loss value on all contracts combined</t>
  </si>
  <si>
    <t>Current price of the contract</t>
  </si>
  <si>
    <t>Margin maintained in Rs. Lakhs</t>
  </si>
  <si>
    <t>Total exposure due to futures as a %age to net assets</t>
  </si>
  <si>
    <t>23 Days</t>
  </si>
  <si>
    <t>119 Days</t>
  </si>
  <si>
    <t>569.4 Days</t>
  </si>
  <si>
    <t>1576.8 Days</t>
  </si>
  <si>
    <t>117 days</t>
  </si>
  <si>
    <t>916.15 Days</t>
  </si>
  <si>
    <t>795.7 Days</t>
  </si>
  <si>
    <t>21 Days</t>
  </si>
  <si>
    <t>339 Days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</si>
</sst>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\-mmm\-yy;@"/>
    <numFmt numFmtId="173" formatCode="_ * #,##0_)_£_ ;_ * \(#,##0\)_£_ ;_ * &quot;-&quot;??_)_£_ ;_ @_ "/>
    <numFmt numFmtId="174" formatCode="_(* #,##0_);_(* \(#,##0\);_(* &quot;-&quot;??_);_(@_)"/>
    <numFmt numFmtId="175" formatCode="_(* #,##0.00000_);_(* \(#,##0.0000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"/>
    <numFmt numFmtId="179" formatCode="0.0000"/>
    <numFmt numFmtId="180" formatCode="0.00000"/>
    <numFmt numFmtId="181" formatCode="0.000000E+00"/>
    <numFmt numFmtId="182" formatCode="0.0%"/>
    <numFmt numFmtId="183" formatCode="0.000%"/>
    <numFmt numFmtId="184" formatCode="0.0000%"/>
    <numFmt numFmtId="185" formatCode="0.00000%"/>
    <numFmt numFmtId="186" formatCode="_(* #,##0.000000_);_(* \(#,##0.000000\);_(* &quot;-&quot;??_);_(@_)"/>
    <numFmt numFmtId="187" formatCode="#,##0.00000000"/>
    <numFmt numFmtId="188" formatCode="#,##0.0000"/>
    <numFmt numFmtId="189" formatCode="#,##0.0"/>
    <numFmt numFmtId="190" formatCode="0.00000000"/>
    <numFmt numFmtId="191" formatCode="0.0000000"/>
    <numFmt numFmtId="192" formatCode="0.000000"/>
    <numFmt numFmtId="193" formatCode="#,##0.000"/>
    <numFmt numFmtId="194" formatCode="#,##0.0000000"/>
    <numFmt numFmtId="195" formatCode="#,##0.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dd\-mmm\-yyyy"/>
    <numFmt numFmtId="200" formatCode="_-* #,##0.0000_-;\-* #,##0.0000_-;_-* &quot;-&quot;????_-;_-@_-"/>
    <numFmt numFmtId="201" formatCode="0.0"/>
    <numFmt numFmtId="202" formatCode="#,##0.00000"/>
    <numFmt numFmtId="203" formatCode="[$-409]h:mm:ss\ AM/PM"/>
    <numFmt numFmtId="204" formatCode="[$-409]dddd\,\ mmmm\ dd\,\ yyyy"/>
    <numFmt numFmtId="205" formatCode="[$€-2]\ #,##0.00_);[Red]\([$€-2]\ #,##0.00\)"/>
    <numFmt numFmtId="206" formatCode="0\ &quot;lakhs&quot;"/>
    <numFmt numFmtId="207" formatCode="dd\-mm\-yy"/>
    <numFmt numFmtId="208" formatCode="0.0000000000"/>
    <numFmt numFmtId="209" formatCode="0.00000000000"/>
    <numFmt numFmtId="210" formatCode="0.000000000000"/>
    <numFmt numFmtId="211" formatCode="0.000000000"/>
    <numFmt numFmtId="212" formatCode="_(* #,##0.000_);_(* \(#,##0.000\);_(* &quot;-&quot;???_);_(@_)"/>
    <numFmt numFmtId="213" formatCode="#,##0.00000000000000000"/>
    <numFmt numFmtId="214" formatCode="_(* #,##0.0000_);_(* \(#,##0.0000\);_(* &quot;-&quot;????_);_(@_)"/>
    <numFmt numFmtId="215" formatCode="_(* #,##0.00000_);_(* \(#,##0.00000\);_(* &quot;-&quot;?????_);_(@_)"/>
    <numFmt numFmtId="216" formatCode="_(* #,##0.0_);_(* \(#,##0.0\);_(* &quot;-&quot;??_);_(@_)"/>
    <numFmt numFmtId="217" formatCode="##0.0000_);\(##0.0000\)"/>
    <numFmt numFmtId="218" formatCode="_(* #,##0.0000000_);_(* \(#,##0.000000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sz val="10"/>
      <name val="MS Sans Serif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16"/>
      <name val="Bookman Old Style"/>
      <family val="1"/>
    </font>
    <font>
      <sz val="10"/>
      <color indexed="8"/>
      <name val="Bookman Old Style"/>
      <family val="1"/>
    </font>
    <font>
      <b/>
      <sz val="10"/>
      <name val="Rupee Foradian"/>
      <family val="2"/>
    </font>
    <font>
      <sz val="10"/>
      <name val="Rupee Foradian"/>
      <family val="2"/>
    </font>
    <font>
      <sz val="10"/>
      <color indexed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39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10" fontId="5" fillId="0" borderId="10" xfId="63" applyNumberFormat="1" applyFont="1" applyFill="1" applyBorder="1" applyAlignment="1">
      <alignment horizontal="right"/>
    </xf>
    <xf numFmtId="43" fontId="5" fillId="0" borderId="0" xfId="43" applyFont="1" applyAlignment="1">
      <alignment/>
    </xf>
    <xf numFmtId="10" fontId="5" fillId="0" borderId="0" xfId="63" applyNumberFormat="1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43" fontId="5" fillId="0" borderId="13" xfId="43" applyFont="1" applyBorder="1" applyAlignment="1">
      <alignment/>
    </xf>
    <xf numFmtId="43" fontId="5" fillId="0" borderId="14" xfId="43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0" xfId="43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0" fontId="5" fillId="0" borderId="0" xfId="63" applyNumberFormat="1" applyFont="1" applyAlignment="1">
      <alignment/>
    </xf>
    <xf numFmtId="0" fontId="3" fillId="0" borderId="20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65" applyNumberFormat="1" applyFont="1" applyBorder="1" applyAlignment="1">
      <alignment horizontal="center" vertical="center" wrapText="1"/>
      <protection/>
    </xf>
    <xf numFmtId="4" fontId="3" fillId="0" borderId="22" xfId="65" applyNumberFormat="1" applyFont="1" applyBorder="1" applyAlignment="1">
      <alignment horizontal="center" vertical="center" wrapText="1"/>
      <protection/>
    </xf>
    <xf numFmtId="4" fontId="5" fillId="0" borderId="0" xfId="0" applyNumberFormat="1" applyFont="1" applyFill="1" applyAlignment="1">
      <alignment/>
    </xf>
    <xf numFmtId="4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0" fontId="3" fillId="0" borderId="18" xfId="63" applyNumberFormat="1" applyFont="1" applyBorder="1" applyAlignment="1">
      <alignment horizontal="right"/>
    </xf>
    <xf numFmtId="43" fontId="5" fillId="0" borderId="14" xfId="43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39" fontId="5" fillId="0" borderId="19" xfId="60" applyFont="1" applyBorder="1">
      <alignment/>
      <protection/>
    </xf>
    <xf numFmtId="179" fontId="5" fillId="33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43" fontId="9" fillId="0" borderId="0" xfId="43" applyFont="1" applyBorder="1" applyAlignment="1">
      <alignment/>
    </xf>
    <xf numFmtId="0" fontId="9" fillId="0" borderId="18" xfId="0" applyFont="1" applyBorder="1" applyAlignment="1">
      <alignment/>
    </xf>
    <xf numFmtId="0" fontId="3" fillId="33" borderId="12" xfId="0" applyFont="1" applyFill="1" applyBorder="1" applyAlignment="1">
      <alignment/>
    </xf>
    <xf numFmtId="43" fontId="5" fillId="0" borderId="26" xfId="43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39" fontId="5" fillId="0" borderId="28" xfId="60" applyFont="1" applyBorder="1">
      <alignment/>
      <protection/>
    </xf>
    <xf numFmtId="39" fontId="5" fillId="0" borderId="29" xfId="60" applyFont="1" applyBorder="1">
      <alignment/>
      <protection/>
    </xf>
    <xf numFmtId="195" fontId="5" fillId="0" borderId="30" xfId="0" applyNumberFormat="1" applyFont="1" applyFill="1" applyBorder="1" applyAlignment="1">
      <alignment horizontal="right"/>
    </xf>
    <xf numFmtId="0" fontId="3" fillId="0" borderId="31" xfId="65" applyFont="1" applyBorder="1" applyAlignment="1">
      <alignment horizontal="center" vertical="center"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43" fontId="5" fillId="0" borderId="33" xfId="43" applyFont="1" applyBorder="1" applyAlignment="1">
      <alignment/>
    </xf>
    <xf numFmtId="0" fontId="5" fillId="0" borderId="34" xfId="0" applyFont="1" applyBorder="1" applyAlignment="1">
      <alignment/>
    </xf>
    <xf numFmtId="4" fontId="9" fillId="33" borderId="35" xfId="0" applyNumberFormat="1" applyFont="1" applyFill="1" applyBorder="1" applyAlignment="1">
      <alignment/>
    </xf>
    <xf numFmtId="43" fontId="9" fillId="0" borderId="35" xfId="43" applyFont="1" applyBorder="1" applyAlignment="1">
      <alignment/>
    </xf>
    <xf numFmtId="0" fontId="9" fillId="0" borderId="36" xfId="0" applyFont="1" applyBorder="1" applyAlignment="1">
      <alignment/>
    </xf>
    <xf numFmtId="0" fontId="3" fillId="0" borderId="19" xfId="0" applyFont="1" applyBorder="1" applyAlignment="1">
      <alignment/>
    </xf>
    <xf numFmtId="183" fontId="3" fillId="33" borderId="0" xfId="63" applyNumberFormat="1" applyFont="1" applyFill="1" applyBorder="1" applyAlignment="1">
      <alignment/>
    </xf>
    <xf numFmtId="183" fontId="5" fillId="0" borderId="10" xfId="63" applyNumberFormat="1" applyFont="1" applyFill="1" applyBorder="1" applyAlignment="1">
      <alignment horizontal="right"/>
    </xf>
    <xf numFmtId="0" fontId="3" fillId="0" borderId="37" xfId="65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1" xfId="65" applyNumberFormat="1" applyFont="1" applyBorder="1" applyAlignment="1">
      <alignment horizontal="center" vertical="center" wrapText="1"/>
      <protection/>
    </xf>
    <xf numFmtId="183" fontId="3" fillId="0" borderId="39" xfId="63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43" fontId="5" fillId="0" borderId="28" xfId="43" applyFont="1" applyBorder="1" applyAlignment="1">
      <alignment/>
    </xf>
    <xf numFmtId="183" fontId="5" fillId="0" borderId="18" xfId="63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43" fontId="5" fillId="0" borderId="29" xfId="43" applyFont="1" applyBorder="1" applyAlignment="1">
      <alignment/>
    </xf>
    <xf numFmtId="0" fontId="5" fillId="0" borderId="29" xfId="0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4" fontId="3" fillId="0" borderId="31" xfId="0" applyNumberFormat="1" applyFont="1" applyBorder="1" applyAlignment="1">
      <alignment horizontal="right"/>
    </xf>
    <xf numFmtId="4" fontId="5" fillId="0" borderId="0" xfId="63" applyNumberFormat="1" applyFont="1" applyFill="1" applyAlignment="1">
      <alignment/>
    </xf>
    <xf numFmtId="0" fontId="5" fillId="33" borderId="29" xfId="0" applyFont="1" applyFill="1" applyBorder="1" applyAlignment="1">
      <alignment horizontal="center"/>
    </xf>
    <xf numFmtId="43" fontId="5" fillId="33" borderId="29" xfId="43" applyFont="1" applyFill="1" applyBorder="1" applyAlignment="1">
      <alignment/>
    </xf>
    <xf numFmtId="0" fontId="5" fillId="33" borderId="0" xfId="0" applyFont="1" applyFill="1" applyAlignment="1">
      <alignment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 horizontal="center"/>
    </xf>
    <xf numFmtId="43" fontId="5" fillId="0" borderId="0" xfId="43" applyFont="1" applyFill="1" applyBorder="1" applyAlignment="1">
      <alignment/>
    </xf>
    <xf numFmtId="183" fontId="5" fillId="0" borderId="18" xfId="63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35" xfId="0" applyFont="1" applyBorder="1" applyAlignment="1">
      <alignment/>
    </xf>
    <xf numFmtId="183" fontId="5" fillId="0" borderId="36" xfId="63" applyNumberFormat="1" applyFont="1" applyBorder="1" applyAlignment="1">
      <alignment/>
    </xf>
    <xf numFmtId="183" fontId="5" fillId="0" borderId="0" xfId="63" applyNumberFormat="1" applyFont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95" fontId="5" fillId="0" borderId="28" xfId="0" applyNumberFormat="1" applyFont="1" applyFill="1" applyBorder="1" applyAlignment="1">
      <alignment/>
    </xf>
    <xf numFmtId="195" fontId="5" fillId="0" borderId="29" xfId="0" applyNumberFormat="1" applyFont="1" applyFill="1" applyBorder="1" applyAlignment="1">
      <alignment horizontal="right"/>
    </xf>
    <xf numFmtId="195" fontId="5" fillId="0" borderId="29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95" fontId="5" fillId="0" borderId="3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39" fontId="5" fillId="0" borderId="30" xfId="60" applyFont="1" applyBorder="1" applyAlignment="1">
      <alignment horizontal="left"/>
      <protection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 horizontal="center"/>
    </xf>
    <xf numFmtId="39" fontId="5" fillId="0" borderId="27" xfId="60" applyFont="1" applyBorder="1">
      <alignment/>
      <protection/>
    </xf>
    <xf numFmtId="195" fontId="5" fillId="0" borderId="31" xfId="0" applyNumberFormat="1" applyFont="1" applyFill="1" applyBorder="1" applyAlignment="1">
      <alignment horizontal="right"/>
    </xf>
    <xf numFmtId="195" fontId="5" fillId="0" borderId="37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/>
    </xf>
    <xf numFmtId="0" fontId="12" fillId="34" borderId="40" xfId="59" applyFont="1" applyFill="1" applyBorder="1">
      <alignment/>
      <protection/>
    </xf>
    <xf numFmtId="0" fontId="12" fillId="0" borderId="40" xfId="59" applyFont="1" applyBorder="1">
      <alignment/>
      <protection/>
    </xf>
    <xf numFmtId="14" fontId="12" fillId="0" borderId="40" xfId="59" applyNumberFormat="1" applyFont="1" applyBorder="1">
      <alignment/>
      <protection/>
    </xf>
    <xf numFmtId="0" fontId="12" fillId="33" borderId="40" xfId="59" applyFont="1" applyFill="1" applyBorder="1">
      <alignment/>
      <protection/>
    </xf>
    <xf numFmtId="0" fontId="13" fillId="0" borderId="40" xfId="59" applyFont="1" applyBorder="1">
      <alignment/>
      <protection/>
    </xf>
    <xf numFmtId="0" fontId="14" fillId="0" borderId="40" xfId="59" applyFont="1" applyBorder="1">
      <alignment/>
      <protection/>
    </xf>
    <xf numFmtId="179" fontId="14" fillId="0" borderId="40" xfId="59" applyNumberFormat="1" applyFont="1" applyBorder="1">
      <alignment/>
      <protection/>
    </xf>
    <xf numFmtId="0" fontId="15" fillId="34" borderId="40" xfId="15" applyFont="1" applyFill="1" applyBorder="1">
      <alignment/>
      <protection/>
    </xf>
    <xf numFmtId="0" fontId="15" fillId="0" borderId="40" xfId="15" applyFont="1" applyBorder="1">
      <alignment/>
      <protection/>
    </xf>
    <xf numFmtId="14" fontId="15" fillId="0" borderId="40" xfId="15" applyNumberFormat="1" applyFont="1" applyBorder="1">
      <alignment/>
      <protection/>
    </xf>
    <xf numFmtId="195" fontId="15" fillId="0" borderId="40" xfId="15" applyNumberFormat="1" applyFont="1" applyBorder="1">
      <alignment/>
      <protection/>
    </xf>
    <xf numFmtId="192" fontId="15" fillId="0" borderId="40" xfId="15" applyNumberFormat="1" applyFont="1" applyBorder="1">
      <alignment/>
      <protection/>
    </xf>
    <xf numFmtId="179" fontId="15" fillId="0" borderId="40" xfId="15" applyNumberFormat="1" applyFont="1" applyBorder="1">
      <alignment/>
      <protection/>
    </xf>
    <xf numFmtId="2" fontId="15" fillId="0" borderId="40" xfId="15" applyNumberFormat="1" applyFont="1" applyBorder="1">
      <alignment/>
      <protection/>
    </xf>
    <xf numFmtId="43" fontId="15" fillId="0" borderId="40" xfId="43" applyFont="1" applyBorder="1" applyAlignment="1">
      <alignment/>
    </xf>
    <xf numFmtId="19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43" applyNumberFormat="1" applyFont="1" applyBorder="1" applyAlignment="1">
      <alignment/>
    </xf>
    <xf numFmtId="4" fontId="3" fillId="0" borderId="29" xfId="0" applyNumberFormat="1" applyFont="1" applyBorder="1" applyAlignment="1">
      <alignment horizontal="right"/>
    </xf>
    <xf numFmtId="2" fontId="5" fillId="0" borderId="17" xfId="63" applyNumberFormat="1" applyFont="1" applyBorder="1" applyAlignment="1">
      <alignment/>
    </xf>
    <xf numFmtId="2" fontId="3" fillId="0" borderId="18" xfId="63" applyNumberFormat="1" applyFont="1" applyBorder="1" applyAlignment="1">
      <alignment horizontal="right"/>
    </xf>
    <xf numFmtId="2" fontId="5" fillId="0" borderId="17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29" xfId="0" applyFont="1" applyBorder="1" applyAlignment="1">
      <alignment horizontal="right"/>
    </xf>
    <xf numFmtId="2" fontId="3" fillId="0" borderId="31" xfId="63" applyNumberFormat="1" applyFont="1" applyBorder="1" applyAlignment="1">
      <alignment horizontal="right"/>
    </xf>
    <xf numFmtId="2" fontId="5" fillId="0" borderId="18" xfId="63" applyNumberFormat="1" applyFont="1" applyBorder="1" applyAlignment="1">
      <alignment/>
    </xf>
    <xf numFmtId="2" fontId="3" fillId="0" borderId="17" xfId="63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2" xfId="0" applyNumberFormat="1" applyFont="1" applyBorder="1" applyAlignment="1">
      <alignment horizontal="right"/>
    </xf>
    <xf numFmtId="4" fontId="3" fillId="0" borderId="23" xfId="0" applyNumberFormat="1" applyFont="1" applyFill="1" applyBorder="1" applyAlignment="1">
      <alignment/>
    </xf>
    <xf numFmtId="2" fontId="3" fillId="0" borderId="25" xfId="63" applyNumberFormat="1" applyFont="1" applyFill="1" applyBorder="1" applyAlignment="1">
      <alignment/>
    </xf>
    <xf numFmtId="4" fontId="3" fillId="0" borderId="23" xfId="0" applyNumberFormat="1" applyFont="1" applyBorder="1" applyAlignment="1">
      <alignment horizontal="right"/>
    </xf>
    <xf numFmtId="2" fontId="3" fillId="0" borderId="25" xfId="63" applyNumberFormat="1" applyFont="1" applyBorder="1" applyAlignment="1">
      <alignment horizontal="right"/>
    </xf>
    <xf numFmtId="4" fontId="3" fillId="0" borderId="31" xfId="0" applyNumberFormat="1" applyFont="1" applyFill="1" applyBorder="1" applyAlignment="1">
      <alignment/>
    </xf>
    <xf numFmtId="2" fontId="3" fillId="0" borderId="31" xfId="63" applyNumberFormat="1" applyFont="1" applyFill="1" applyBorder="1" applyAlignment="1">
      <alignment/>
    </xf>
    <xf numFmtId="43" fontId="5" fillId="0" borderId="14" xfId="43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33" borderId="19" xfId="0" applyFont="1" applyFill="1" applyBorder="1" applyAlignment="1">
      <alignment/>
    </xf>
    <xf numFmtId="0" fontId="3" fillId="0" borderId="29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3" fontId="5" fillId="33" borderId="0" xfId="43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183" fontId="5" fillId="0" borderId="28" xfId="63" applyNumberFormat="1" applyFont="1" applyBorder="1" applyAlignment="1">
      <alignment/>
    </xf>
    <xf numFmtId="183" fontId="5" fillId="0" borderId="29" xfId="63" applyNumberFormat="1" applyFont="1" applyBorder="1" applyAlignment="1">
      <alignment/>
    </xf>
    <xf numFmtId="10" fontId="3" fillId="0" borderId="29" xfId="63" applyNumberFormat="1" applyFont="1" applyBorder="1" applyAlignment="1">
      <alignment horizontal="right"/>
    </xf>
    <xf numFmtId="2" fontId="5" fillId="0" borderId="29" xfId="63" applyNumberFormat="1" applyFont="1" applyBorder="1" applyAlignment="1">
      <alignment/>
    </xf>
    <xf numFmtId="43" fontId="5" fillId="0" borderId="43" xfId="43" applyFont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horizontal="right"/>
    </xf>
    <xf numFmtId="2" fontId="5" fillId="0" borderId="17" xfId="63" applyNumberFormat="1" applyFont="1" applyBorder="1" applyAlignment="1">
      <alignment horizontal="right"/>
    </xf>
    <xf numFmtId="2" fontId="5" fillId="0" borderId="18" xfId="63" applyNumberFormat="1" applyFont="1" applyBorder="1" applyAlignment="1">
      <alignment horizontal="right"/>
    </xf>
    <xf numFmtId="39" fontId="5" fillId="0" borderId="30" xfId="60" applyFont="1" applyBorder="1">
      <alignment/>
      <protection/>
    </xf>
    <xf numFmtId="0" fontId="3" fillId="0" borderId="1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3" fontId="18" fillId="0" borderId="0" xfId="43" applyFont="1" applyBorder="1" applyAlignment="1">
      <alignment/>
    </xf>
    <xf numFmtId="43" fontId="5" fillId="0" borderId="14" xfId="43" applyNumberFormat="1" applyFont="1" applyBorder="1" applyAlignment="1">
      <alignment/>
    </xf>
    <xf numFmtId="43" fontId="5" fillId="0" borderId="0" xfId="63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3" fillId="0" borderId="40" xfId="0" applyFont="1" applyFill="1" applyBorder="1" applyAlignment="1">
      <alignment vertical="top" wrapText="1"/>
    </xf>
    <xf numFmtId="0" fontId="5" fillId="0" borderId="4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39" fontId="19" fillId="0" borderId="0" xfId="60" applyFont="1" applyFill="1" applyBorder="1" applyAlignment="1">
      <alignment horizontal="right"/>
      <protection/>
    </xf>
    <xf numFmtId="0" fontId="19" fillId="0" borderId="0" xfId="15" applyFont="1" applyFill="1">
      <alignment/>
      <protection/>
    </xf>
    <xf numFmtId="43" fontId="3" fillId="0" borderId="23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" fontId="5" fillId="0" borderId="14" xfId="0" applyNumberFormat="1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3" fillId="0" borderId="33" xfId="0" applyFont="1" applyBorder="1" applyAlignment="1">
      <alignment horizontal="center" vertical="center"/>
    </xf>
    <xf numFmtId="4" fontId="3" fillId="0" borderId="34" xfId="65" applyNumberFormat="1" applyFont="1" applyBorder="1" applyAlignment="1">
      <alignment horizontal="center" vertical="center" wrapText="1"/>
      <protection/>
    </xf>
    <xf numFmtId="4" fontId="5" fillId="0" borderId="17" xfId="63" applyNumberFormat="1" applyFont="1" applyBorder="1" applyAlignment="1">
      <alignment/>
    </xf>
    <xf numFmtId="0" fontId="0" fillId="0" borderId="12" xfId="65" applyFont="1" applyFill="1" applyBorder="1" applyAlignment="1">
      <alignment/>
      <protection/>
    </xf>
    <xf numFmtId="4" fontId="3" fillId="0" borderId="20" xfId="65" applyNumberFormat="1" applyFont="1" applyBorder="1" applyAlignment="1">
      <alignment horizontal="center" vertical="center" wrapText="1"/>
      <protection/>
    </xf>
    <xf numFmtId="4" fontId="3" fillId="0" borderId="31" xfId="0" applyNumberFormat="1" applyFont="1" applyBorder="1" applyAlignment="1">
      <alignment horizontal="center" vertical="center"/>
    </xf>
    <xf numFmtId="43" fontId="5" fillId="0" borderId="43" xfId="43" applyFont="1" applyBorder="1" applyAlignment="1">
      <alignment horizontal="right"/>
    </xf>
    <xf numFmtId="4" fontId="3" fillId="0" borderId="46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47" xfId="0" applyFont="1" applyBorder="1" applyAlignment="1">
      <alignment horizontal="left"/>
    </xf>
    <xf numFmtId="43" fontId="5" fillId="0" borderId="48" xfId="43" applyFont="1" applyBorder="1" applyAlignment="1">
      <alignment/>
    </xf>
    <xf numFmtId="4" fontId="3" fillId="0" borderId="48" xfId="0" applyNumberFormat="1" applyFont="1" applyBorder="1" applyAlignment="1">
      <alignment horizontal="right"/>
    </xf>
    <xf numFmtId="4" fontId="3" fillId="0" borderId="46" xfId="0" applyNumberFormat="1" applyFont="1" applyFill="1" applyBorder="1" applyAlignment="1">
      <alignment/>
    </xf>
    <xf numFmtId="0" fontId="3" fillId="0" borderId="47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3" fontId="3" fillId="0" borderId="38" xfId="43" applyFont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29" xfId="63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3" fontId="5" fillId="0" borderId="0" xfId="43" applyFont="1" applyFill="1" applyAlignment="1">
      <alignment/>
    </xf>
    <xf numFmtId="4" fontId="5" fillId="0" borderId="18" xfId="63" applyNumberFormat="1" applyFont="1" applyBorder="1" applyAlignment="1">
      <alignment/>
    </xf>
    <xf numFmtId="4" fontId="5" fillId="0" borderId="0" xfId="63" applyNumberFormat="1" applyFont="1" applyAlignment="1">
      <alignment/>
    </xf>
    <xf numFmtId="10" fontId="5" fillId="0" borderId="0" xfId="64" applyNumberFormat="1" applyFont="1" applyFill="1" applyAlignment="1">
      <alignment/>
    </xf>
    <xf numFmtId="10" fontId="5" fillId="0" borderId="10" xfId="64" applyNumberFormat="1" applyFont="1" applyFill="1" applyBorder="1" applyAlignment="1">
      <alignment horizontal="right"/>
    </xf>
    <xf numFmtId="0" fontId="3" fillId="0" borderId="31" xfId="66" applyFont="1" applyBorder="1" applyAlignment="1">
      <alignment horizontal="center" vertical="center"/>
      <protection/>
    </xf>
    <xf numFmtId="4" fontId="3" fillId="0" borderId="21" xfId="66" applyNumberFormat="1" applyFont="1" applyBorder="1" applyAlignment="1">
      <alignment horizontal="center" vertical="center" wrapText="1"/>
      <protection/>
    </xf>
    <xf numFmtId="4" fontId="3" fillId="0" borderId="22" xfId="66" applyNumberFormat="1" applyFont="1" applyBorder="1" applyAlignment="1">
      <alignment horizontal="center" vertical="center" wrapText="1"/>
      <protection/>
    </xf>
    <xf numFmtId="43" fontId="5" fillId="0" borderId="13" xfId="45" applyFont="1" applyBorder="1" applyAlignment="1">
      <alignment/>
    </xf>
    <xf numFmtId="43" fontId="5" fillId="0" borderId="14" xfId="45" applyFont="1" applyBorder="1" applyAlignment="1">
      <alignment horizontal="right"/>
    </xf>
    <xf numFmtId="43" fontId="5" fillId="0" borderId="26" xfId="45" applyFont="1" applyBorder="1" applyAlignment="1">
      <alignment/>
    </xf>
    <xf numFmtId="43" fontId="5" fillId="0" borderId="14" xfId="45" applyFont="1" applyBorder="1" applyAlignment="1">
      <alignment/>
    </xf>
    <xf numFmtId="2" fontId="3" fillId="0" borderId="25" xfId="64" applyNumberFormat="1" applyFont="1" applyFill="1" applyBorder="1" applyAlignment="1">
      <alignment/>
    </xf>
    <xf numFmtId="43" fontId="5" fillId="0" borderId="33" xfId="45" applyFont="1" applyBorder="1" applyAlignment="1">
      <alignment/>
    </xf>
    <xf numFmtId="43" fontId="5" fillId="0" borderId="0" xfId="45" applyFont="1" applyBorder="1" applyAlignment="1">
      <alignment/>
    </xf>
    <xf numFmtId="10" fontId="5" fillId="0" borderId="0" xfId="64" applyNumberFormat="1" applyFont="1" applyAlignment="1">
      <alignment/>
    </xf>
    <xf numFmtId="43" fontId="9" fillId="0" borderId="0" xfId="45" applyFont="1" applyBorder="1" applyAlignment="1">
      <alignment/>
    </xf>
    <xf numFmtId="43" fontId="9" fillId="0" borderId="35" xfId="45" applyFont="1" applyBorder="1" applyAlignment="1">
      <alignment/>
    </xf>
    <xf numFmtId="43" fontId="5" fillId="0" borderId="0" xfId="45" applyFont="1" applyAlignment="1">
      <alignment/>
    </xf>
    <xf numFmtId="0" fontId="0" fillId="0" borderId="43" xfId="65" applyFont="1" applyFill="1" applyBorder="1" applyAlignment="1">
      <alignment horizontal="left"/>
      <protection/>
    </xf>
    <xf numFmtId="43" fontId="5" fillId="0" borderId="0" xfId="43" applyFont="1" applyBorder="1" applyAlignment="1">
      <alignment horizontal="right"/>
    </xf>
    <xf numFmtId="0" fontId="5" fillId="33" borderId="12" xfId="0" applyFont="1" applyFill="1" applyBorder="1" applyAlignment="1">
      <alignment/>
    </xf>
    <xf numFmtId="43" fontId="5" fillId="0" borderId="26" xfId="45" applyFont="1" applyBorder="1" applyAlignment="1">
      <alignment horizontal="right"/>
    </xf>
    <xf numFmtId="0" fontId="11" fillId="0" borderId="0" xfId="0" applyFont="1" applyAlignment="1">
      <alignment/>
    </xf>
    <xf numFmtId="4" fontId="5" fillId="0" borderId="0" xfId="43" applyNumberFormat="1" applyFont="1" applyAlignment="1">
      <alignment/>
    </xf>
    <xf numFmtId="4" fontId="5" fillId="0" borderId="0" xfId="64" applyNumberFormat="1" applyFont="1" applyFill="1" applyAlignment="1">
      <alignment/>
    </xf>
    <xf numFmtId="0" fontId="5" fillId="33" borderId="32" xfId="0" applyFont="1" applyFill="1" applyBorder="1" applyAlignment="1">
      <alignment/>
    </xf>
    <xf numFmtId="183" fontId="5" fillId="0" borderId="34" xfId="63" applyNumberFormat="1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9" xfId="0" applyFont="1" applyFill="1" applyBorder="1" applyAlignment="1">
      <alignment vertical="top" wrapText="1"/>
    </xf>
    <xf numFmtId="0" fontId="3" fillId="0" borderId="50" xfId="0" applyFont="1" applyFill="1" applyBorder="1" applyAlignment="1">
      <alignment vertical="top" wrapText="1"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39" fontId="19" fillId="0" borderId="19" xfId="60" applyFont="1" applyFill="1" applyBorder="1">
      <alignment/>
      <protection/>
    </xf>
    <xf numFmtId="39" fontId="19" fillId="0" borderId="18" xfId="60" applyFont="1" applyFill="1" applyBorder="1">
      <alignment/>
      <protection/>
    </xf>
    <xf numFmtId="0" fontId="5" fillId="0" borderId="18" xfId="0" applyFont="1" applyFill="1" applyBorder="1" applyAlignment="1">
      <alignment/>
    </xf>
    <xf numFmtId="10" fontId="5" fillId="0" borderId="0" xfId="63" applyNumberFormat="1" applyFont="1" applyFill="1" applyBorder="1" applyAlignment="1">
      <alignment/>
    </xf>
    <xf numFmtId="4" fontId="5" fillId="0" borderId="51" xfId="0" applyNumberFormat="1" applyFont="1" applyFill="1" applyBorder="1" applyAlignment="1">
      <alignment horizontal="center"/>
    </xf>
    <xf numFmtId="4" fontId="5" fillId="0" borderId="51" xfId="43" applyNumberFormat="1" applyFont="1" applyFill="1" applyBorder="1" applyAlignment="1">
      <alignment horizontal="center"/>
    </xf>
    <xf numFmtId="4" fontId="5" fillId="0" borderId="50" xfId="0" applyNumberFormat="1" applyFont="1" applyFill="1" applyBorder="1" applyAlignment="1">
      <alignment horizontal="center"/>
    </xf>
    <xf numFmtId="195" fontId="5" fillId="0" borderId="33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195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95" fontId="5" fillId="0" borderId="30" xfId="0" applyNumberFormat="1" applyFont="1" applyFill="1" applyBorder="1" applyAlignment="1">
      <alignment horizontal="center"/>
    </xf>
    <xf numFmtId="195" fontId="5" fillId="0" borderId="37" xfId="0" applyNumberFormat="1" applyFont="1" applyFill="1" applyBorder="1" applyAlignment="1">
      <alignment horizontal="center"/>
    </xf>
    <xf numFmtId="195" fontId="5" fillId="0" borderId="31" xfId="0" applyNumberFormat="1" applyFont="1" applyFill="1" applyBorder="1" applyAlignment="1">
      <alignment horizontal="center"/>
    </xf>
    <xf numFmtId="43" fontId="5" fillId="0" borderId="43" xfId="43" applyNumberFormat="1" applyFont="1" applyBorder="1" applyAlignment="1">
      <alignment/>
    </xf>
    <xf numFmtId="10" fontId="5" fillId="0" borderId="0" xfId="63" applyNumberFormat="1" applyFont="1" applyFill="1" applyBorder="1" applyAlignment="1">
      <alignment horizontal="right"/>
    </xf>
    <xf numFmtId="0" fontId="4" fillId="35" borderId="32" xfId="65" applyFont="1" applyFill="1" applyBorder="1" applyAlignment="1">
      <alignment horizontal="center"/>
      <protection/>
    </xf>
    <xf numFmtId="0" fontId="4" fillId="35" borderId="33" xfId="65" applyFont="1" applyFill="1" applyBorder="1" applyAlignment="1">
      <alignment horizontal="center"/>
      <protection/>
    </xf>
    <xf numFmtId="0" fontId="4" fillId="35" borderId="34" xfId="65" applyFont="1" applyFill="1" applyBorder="1" applyAlignment="1">
      <alignment horizontal="center"/>
      <protection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32" xfId="66" applyFont="1" applyFill="1" applyBorder="1" applyAlignment="1">
      <alignment horizontal="center"/>
      <protection/>
    </xf>
    <xf numFmtId="0" fontId="4" fillId="35" borderId="33" xfId="66" applyFont="1" applyFill="1" applyBorder="1" applyAlignment="1">
      <alignment horizontal="center"/>
      <protection/>
    </xf>
    <xf numFmtId="0" fontId="4" fillId="35" borderId="34" xfId="66" applyFont="1" applyFill="1" applyBorder="1" applyAlignment="1">
      <alignment horizontal="center"/>
      <protection/>
    </xf>
    <xf numFmtId="0" fontId="4" fillId="35" borderId="52" xfId="66" applyFont="1" applyFill="1" applyBorder="1" applyAlignment="1">
      <alignment horizontal="center"/>
      <protection/>
    </xf>
    <xf numFmtId="0" fontId="4" fillId="35" borderId="0" xfId="66" applyFont="1" applyFill="1" applyBorder="1" applyAlignment="1">
      <alignment horizontal="center"/>
      <protection/>
    </xf>
    <xf numFmtId="0" fontId="4" fillId="35" borderId="53" xfId="66" applyFont="1" applyFill="1" applyBorder="1" applyAlignment="1">
      <alignment horizontal="center"/>
      <protection/>
    </xf>
    <xf numFmtId="0" fontId="4" fillId="35" borderId="54" xfId="66" applyFont="1" applyFill="1" applyBorder="1" applyAlignment="1">
      <alignment horizontal="center"/>
      <protection/>
    </xf>
  </cellXfs>
  <cellStyles count="56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ividend Per Unit details from inception to Sep 30" xfId="59"/>
    <cellStyle name="Normal_Unaudited Half Yrly - MSIM Copy" xfId="60"/>
    <cellStyle name="Note" xfId="61"/>
    <cellStyle name="Output" xfId="62"/>
    <cellStyle name="Percent" xfId="63"/>
    <cellStyle name="Percent 2" xfId="64"/>
    <cellStyle name="Style 1" xfId="65"/>
    <cellStyle name="Style 1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zoomScalePageLayoutView="0" workbookViewId="0" topLeftCell="B67">
      <selection activeCell="C77" sqref="C77"/>
    </sheetView>
  </sheetViews>
  <sheetFormatPr defaultColWidth="9.140625" defaultRowHeight="12.75"/>
  <cols>
    <col min="1" max="1" width="6.421875" style="4" hidden="1" customWidth="1"/>
    <col min="2" max="2" width="74.8515625" style="4" customWidth="1"/>
    <col min="3" max="3" width="16.00390625" style="4" bestFit="1" customWidth="1"/>
    <col min="4" max="4" width="18.7109375" style="4" customWidth="1"/>
    <col min="5" max="5" width="15.140625" style="4" customWidth="1"/>
    <col min="6" max="6" width="13.28125" style="4" customWidth="1"/>
    <col min="7" max="7" width="11.421875" style="10" customWidth="1"/>
    <col min="8" max="8" width="12.00390625" style="3" bestFit="1" customWidth="1"/>
    <col min="9" max="9" width="38.7109375" style="4" bestFit="1" customWidth="1"/>
    <col min="10" max="10" width="19.8515625" style="4" bestFit="1" customWidth="1"/>
    <col min="11" max="16384" width="9.140625" style="4" customWidth="1"/>
  </cols>
  <sheetData>
    <row r="1" spans="1:6" ht="18.75" customHeight="1">
      <c r="A1" s="4" t="s">
        <v>75</v>
      </c>
      <c r="B1" s="1" t="s">
        <v>24</v>
      </c>
      <c r="C1" s="1"/>
      <c r="D1" s="1"/>
      <c r="E1" s="1"/>
      <c r="F1" s="1"/>
    </row>
    <row r="2" spans="2:6" ht="13.5" thickBot="1">
      <c r="B2" s="5"/>
      <c r="C2" s="6"/>
      <c r="D2" s="6"/>
      <c r="E2" s="7"/>
      <c r="F2" s="8"/>
    </row>
    <row r="3" spans="2:6" ht="13.5" thickBot="1">
      <c r="B3" s="280" t="s">
        <v>152</v>
      </c>
      <c r="C3" s="281"/>
      <c r="D3" s="281"/>
      <c r="E3" s="281"/>
      <c r="F3" s="282"/>
    </row>
    <row r="4" spans="2:6" ht="13.5" thickBot="1">
      <c r="B4" s="283" t="s">
        <v>15</v>
      </c>
      <c r="C4" s="284"/>
      <c r="D4" s="284"/>
      <c r="E4" s="284"/>
      <c r="F4" s="285"/>
    </row>
    <row r="5" spans="2:6" ht="26.25" thickBot="1">
      <c r="B5" s="69" t="s">
        <v>16</v>
      </c>
      <c r="C5" s="70" t="s">
        <v>0</v>
      </c>
      <c r="D5" s="31" t="s">
        <v>6</v>
      </c>
      <c r="E5" s="33" t="s">
        <v>105</v>
      </c>
      <c r="F5" s="34" t="s">
        <v>2</v>
      </c>
    </row>
    <row r="6" spans="2:6" ht="12.75">
      <c r="B6" s="25"/>
      <c r="C6" s="198"/>
      <c r="D6" s="20"/>
      <c r="E6" s="17"/>
      <c r="F6" s="26"/>
    </row>
    <row r="7" spans="2:6" ht="12.75">
      <c r="B7" s="12" t="s">
        <v>3</v>
      </c>
      <c r="C7" s="198"/>
      <c r="D7" s="198"/>
      <c r="E7" s="198"/>
      <c r="F7" s="41"/>
    </row>
    <row r="8" spans="2:8" ht="12.75">
      <c r="B8" s="52" t="s">
        <v>22</v>
      </c>
      <c r="C8" s="198"/>
      <c r="D8" s="198"/>
      <c r="E8" s="198"/>
      <c r="F8" s="41"/>
      <c r="H8" s="35"/>
    </row>
    <row r="9" spans="2:8" ht="12.75">
      <c r="B9" s="12" t="s">
        <v>11</v>
      </c>
      <c r="C9" s="198"/>
      <c r="D9" s="21"/>
      <c r="E9" s="53"/>
      <c r="F9" s="27"/>
      <c r="H9" s="35"/>
    </row>
    <row r="10" spans="2:8" ht="12.75">
      <c r="B10" s="12" t="s">
        <v>20</v>
      </c>
      <c r="C10" s="198"/>
      <c r="D10" s="21"/>
      <c r="E10" s="18"/>
      <c r="F10" s="27"/>
      <c r="H10" s="35"/>
    </row>
    <row r="11" spans="1:11" ht="12.75">
      <c r="A11" s="4" t="s">
        <v>157</v>
      </c>
      <c r="B11" s="25" t="s">
        <v>364</v>
      </c>
      <c r="C11" s="198" t="s">
        <v>136</v>
      </c>
      <c r="D11" s="145">
        <v>5000000</v>
      </c>
      <c r="E11" s="188">
        <v>4996.29</v>
      </c>
      <c r="F11" s="210">
        <f>ROUND(+E11/$E$50*100,2)+0.01</f>
        <v>8.53</v>
      </c>
      <c r="G11" s="83"/>
      <c r="H11" s="83"/>
      <c r="I11" s="252"/>
      <c r="J11" s="36"/>
      <c r="K11" s="36"/>
    </row>
    <row r="12" spans="1:11" ht="12.75">
      <c r="A12" s="4" t="s">
        <v>166</v>
      </c>
      <c r="B12" s="25" t="s">
        <v>504</v>
      </c>
      <c r="C12" s="198" t="s">
        <v>136</v>
      </c>
      <c r="D12" s="145">
        <v>5000000</v>
      </c>
      <c r="E12" s="188">
        <v>4995.31</v>
      </c>
      <c r="F12" s="210">
        <f aca="true" t="shared" si="0" ref="F12:F29">ROUND(+E12/$E$50*100,2)</f>
        <v>8.52</v>
      </c>
      <c r="G12" s="83"/>
      <c r="H12" s="83"/>
      <c r="I12" s="252"/>
      <c r="J12" s="36"/>
      <c r="K12" s="36"/>
    </row>
    <row r="13" spans="1:11" ht="12.75">
      <c r="A13" s="4" t="s">
        <v>165</v>
      </c>
      <c r="B13" s="25" t="s">
        <v>329</v>
      </c>
      <c r="C13" s="198" t="s">
        <v>136</v>
      </c>
      <c r="D13" s="145">
        <v>4500000</v>
      </c>
      <c r="E13" s="188">
        <v>4485.051</v>
      </c>
      <c r="F13" s="210">
        <f t="shared" si="0"/>
        <v>7.65</v>
      </c>
      <c r="G13" s="83"/>
      <c r="H13" s="83"/>
      <c r="I13" s="252"/>
      <c r="J13" s="36"/>
      <c r="K13" s="36"/>
    </row>
    <row r="14" spans="1:11" ht="12.75">
      <c r="A14" s="4" t="s">
        <v>172</v>
      </c>
      <c r="B14" s="25" t="s">
        <v>330</v>
      </c>
      <c r="C14" s="198" t="s">
        <v>325</v>
      </c>
      <c r="D14" s="145">
        <v>2500000</v>
      </c>
      <c r="E14" s="188">
        <v>2499.3775</v>
      </c>
      <c r="F14" s="210">
        <f t="shared" si="0"/>
        <v>4.26</v>
      </c>
      <c r="G14" s="83"/>
      <c r="H14" s="83"/>
      <c r="I14" s="252"/>
      <c r="J14" s="36"/>
      <c r="K14" s="36"/>
    </row>
    <row r="15" spans="1:11" ht="12.75">
      <c r="A15" s="4" t="s">
        <v>155</v>
      </c>
      <c r="B15" s="25" t="s">
        <v>331</v>
      </c>
      <c r="C15" s="198" t="s">
        <v>136</v>
      </c>
      <c r="D15" s="145">
        <v>2500000</v>
      </c>
      <c r="E15" s="188">
        <v>2495.8375</v>
      </c>
      <c r="F15" s="210">
        <f t="shared" si="0"/>
        <v>4.26</v>
      </c>
      <c r="G15" s="83"/>
      <c r="H15" s="83"/>
      <c r="I15" s="252"/>
      <c r="J15" s="36"/>
      <c r="K15" s="36"/>
    </row>
    <row r="16" spans="1:11" ht="12.75">
      <c r="A16" s="4" t="s">
        <v>159</v>
      </c>
      <c r="B16" s="25" t="s">
        <v>387</v>
      </c>
      <c r="C16" s="198" t="s">
        <v>136</v>
      </c>
      <c r="D16" s="145">
        <v>2500000</v>
      </c>
      <c r="E16" s="188">
        <v>2490.8875</v>
      </c>
      <c r="F16" s="210">
        <f t="shared" si="0"/>
        <v>4.25</v>
      </c>
      <c r="G16" s="83"/>
      <c r="H16" s="83"/>
      <c r="I16" s="252"/>
      <c r="J16" s="36"/>
      <c r="K16" s="36"/>
    </row>
    <row r="17" spans="1:11" ht="12.75">
      <c r="A17" s="4" t="s">
        <v>161</v>
      </c>
      <c r="B17" s="25" t="s">
        <v>332</v>
      </c>
      <c r="C17" s="198" t="s">
        <v>136</v>
      </c>
      <c r="D17" s="145">
        <v>2500000</v>
      </c>
      <c r="E17" s="188">
        <v>2479.8575</v>
      </c>
      <c r="F17" s="210">
        <f t="shared" si="0"/>
        <v>4.23</v>
      </c>
      <c r="G17" s="83"/>
      <c r="H17" s="83"/>
      <c r="I17" s="252"/>
      <c r="J17" s="36"/>
      <c r="K17" s="36"/>
    </row>
    <row r="18" spans="1:11" ht="12.75">
      <c r="A18" s="4" t="s">
        <v>168</v>
      </c>
      <c r="B18" s="25" t="s">
        <v>333</v>
      </c>
      <c r="C18" s="198" t="s">
        <v>135</v>
      </c>
      <c r="D18" s="145">
        <v>2500000</v>
      </c>
      <c r="E18" s="188">
        <v>2460.7775</v>
      </c>
      <c r="F18" s="210">
        <f t="shared" si="0"/>
        <v>4.2</v>
      </c>
      <c r="G18" s="83"/>
      <c r="H18" s="83"/>
      <c r="I18" s="252"/>
      <c r="J18" s="36"/>
      <c r="K18" s="36"/>
    </row>
    <row r="19" spans="1:11" ht="12.75">
      <c r="A19" s="4" t="s">
        <v>170</v>
      </c>
      <c r="B19" s="25" t="s">
        <v>334</v>
      </c>
      <c r="C19" s="198" t="s">
        <v>135</v>
      </c>
      <c r="D19" s="145">
        <v>2500000</v>
      </c>
      <c r="E19" s="188">
        <f>2455.435-0.0001</f>
        <v>2455.4348999999997</v>
      </c>
      <c r="F19" s="210">
        <f t="shared" si="0"/>
        <v>4.19</v>
      </c>
      <c r="G19" s="83"/>
      <c r="H19" s="83"/>
      <c r="I19" s="252"/>
      <c r="J19" s="36"/>
      <c r="K19" s="36"/>
    </row>
    <row r="20" spans="1:11" ht="12.75">
      <c r="A20" s="4" t="s">
        <v>171</v>
      </c>
      <c r="B20" s="25" t="s">
        <v>366</v>
      </c>
      <c r="C20" s="198" t="s">
        <v>135</v>
      </c>
      <c r="D20" s="145">
        <v>2500000</v>
      </c>
      <c r="E20" s="188">
        <v>2452.2325</v>
      </c>
      <c r="F20" s="210">
        <f t="shared" si="0"/>
        <v>4.18</v>
      </c>
      <c r="G20" s="83"/>
      <c r="H20" s="83"/>
      <c r="I20" s="252"/>
      <c r="J20" s="36"/>
      <c r="K20" s="36"/>
    </row>
    <row r="21" spans="1:11" ht="12.75">
      <c r="A21" s="4" t="s">
        <v>163</v>
      </c>
      <c r="B21" s="25" t="s">
        <v>367</v>
      </c>
      <c r="C21" s="198" t="s">
        <v>135</v>
      </c>
      <c r="D21" s="145">
        <v>2500000</v>
      </c>
      <c r="E21" s="188">
        <f>2448.845-0.0001</f>
        <v>2448.8448999999996</v>
      </c>
      <c r="F21" s="210">
        <f t="shared" si="0"/>
        <v>4.18</v>
      </c>
      <c r="G21" s="83"/>
      <c r="H21" s="83"/>
      <c r="I21" s="252"/>
      <c r="J21" s="36"/>
      <c r="K21" s="36"/>
    </row>
    <row r="22" spans="1:11" ht="12.75">
      <c r="A22" s="4" t="s">
        <v>158</v>
      </c>
      <c r="B22" s="25" t="s">
        <v>335</v>
      </c>
      <c r="C22" s="198" t="s">
        <v>136</v>
      </c>
      <c r="D22" s="145">
        <v>1950000</v>
      </c>
      <c r="E22" s="188">
        <v>1945.82895</v>
      </c>
      <c r="F22" s="210">
        <f t="shared" si="0"/>
        <v>3.32</v>
      </c>
      <c r="G22" s="83"/>
      <c r="H22" s="83"/>
      <c r="I22" s="252"/>
      <c r="J22" s="36"/>
      <c r="K22" s="36"/>
    </row>
    <row r="23" spans="1:11" ht="12.75">
      <c r="A23" s="4" t="s">
        <v>162</v>
      </c>
      <c r="B23" s="25" t="s">
        <v>336</v>
      </c>
      <c r="C23" s="198" t="s">
        <v>136</v>
      </c>
      <c r="D23" s="145">
        <v>1750000</v>
      </c>
      <c r="E23" s="188">
        <v>1749.16875</v>
      </c>
      <c r="F23" s="210">
        <f t="shared" si="0"/>
        <v>2.98</v>
      </c>
      <c r="G23" s="83"/>
      <c r="H23" s="83"/>
      <c r="I23" s="252"/>
      <c r="J23" s="36"/>
      <c r="K23" s="36"/>
    </row>
    <row r="24" spans="1:11" ht="12.75">
      <c r="A24" s="4" t="s">
        <v>164</v>
      </c>
      <c r="B24" s="25" t="s">
        <v>503</v>
      </c>
      <c r="C24" s="198" t="s">
        <v>136</v>
      </c>
      <c r="D24" s="145">
        <v>1500000</v>
      </c>
      <c r="E24" s="188">
        <v>1499.6445</v>
      </c>
      <c r="F24" s="210">
        <f t="shared" si="0"/>
        <v>2.56</v>
      </c>
      <c r="G24" s="83"/>
      <c r="H24" s="83"/>
      <c r="I24" s="252"/>
      <c r="J24" s="36"/>
      <c r="K24" s="36"/>
    </row>
    <row r="25" spans="1:11" ht="12.75">
      <c r="A25" s="4" t="s">
        <v>156</v>
      </c>
      <c r="B25" s="25" t="s">
        <v>388</v>
      </c>
      <c r="C25" s="198" t="s">
        <v>136</v>
      </c>
      <c r="D25" s="145">
        <v>1500000</v>
      </c>
      <c r="E25" s="188">
        <v>1487.079</v>
      </c>
      <c r="F25" s="210">
        <f t="shared" si="0"/>
        <v>2.54</v>
      </c>
      <c r="G25" s="83"/>
      <c r="H25" s="83"/>
      <c r="I25" s="252"/>
      <c r="J25" s="36"/>
      <c r="K25" s="36"/>
    </row>
    <row r="26" spans="1:11" ht="12.75">
      <c r="A26" s="4" t="s">
        <v>154</v>
      </c>
      <c r="B26" s="25" t="s">
        <v>389</v>
      </c>
      <c r="C26" s="198" t="s">
        <v>136</v>
      </c>
      <c r="D26" s="145">
        <v>1000000</v>
      </c>
      <c r="E26" s="188">
        <v>997.851</v>
      </c>
      <c r="F26" s="210">
        <f t="shared" si="0"/>
        <v>1.7</v>
      </c>
      <c r="G26" s="83"/>
      <c r="H26" s="83"/>
      <c r="I26" s="252"/>
      <c r="J26" s="36"/>
      <c r="K26" s="36"/>
    </row>
    <row r="27" spans="1:11" ht="12.75">
      <c r="A27" s="4" t="s">
        <v>167</v>
      </c>
      <c r="B27" s="25" t="s">
        <v>337</v>
      </c>
      <c r="C27" s="198" t="s">
        <v>136</v>
      </c>
      <c r="D27" s="145">
        <v>1000000</v>
      </c>
      <c r="E27" s="188">
        <v>997.457</v>
      </c>
      <c r="F27" s="210">
        <f t="shared" si="0"/>
        <v>1.7</v>
      </c>
      <c r="G27" s="83"/>
      <c r="H27" s="83"/>
      <c r="I27" s="252"/>
      <c r="J27" s="36"/>
      <c r="K27" s="36"/>
    </row>
    <row r="28" spans="1:11" ht="12.75">
      <c r="A28" s="4" t="s">
        <v>169</v>
      </c>
      <c r="B28" s="25" t="s">
        <v>368</v>
      </c>
      <c r="C28" s="198" t="s">
        <v>135</v>
      </c>
      <c r="D28" s="145">
        <v>500000</v>
      </c>
      <c r="E28" s="188">
        <v>496.7175</v>
      </c>
      <c r="F28" s="210">
        <f t="shared" si="0"/>
        <v>0.85</v>
      </c>
      <c r="G28" s="83"/>
      <c r="H28" s="83"/>
      <c r="I28" s="252"/>
      <c r="J28" s="36"/>
      <c r="K28" s="36"/>
    </row>
    <row r="29" spans="1:11" ht="13.5" thickBot="1">
      <c r="A29" s="4" t="s">
        <v>160</v>
      </c>
      <c r="B29" s="25" t="s">
        <v>390</v>
      </c>
      <c r="C29" s="198" t="s">
        <v>136</v>
      </c>
      <c r="D29" s="145">
        <v>500000</v>
      </c>
      <c r="E29" s="188">
        <v>495.5915</v>
      </c>
      <c r="F29" s="210">
        <f t="shared" si="0"/>
        <v>0.85</v>
      </c>
      <c r="G29" s="83"/>
      <c r="H29" s="83"/>
      <c r="I29" s="252"/>
      <c r="J29" s="36"/>
      <c r="K29" s="36"/>
    </row>
    <row r="30" spans="2:9" ht="13.5" thickBot="1">
      <c r="B30" s="12" t="s">
        <v>4</v>
      </c>
      <c r="C30" s="199"/>
      <c r="D30" s="146"/>
      <c r="E30" s="152">
        <f>SUM(E11:E29)</f>
        <v>43929.23900000001</v>
      </c>
      <c r="F30" s="153">
        <f>+E30/E50*100</f>
        <v>74.9459263718177</v>
      </c>
      <c r="G30" s="83"/>
      <c r="H30" s="83"/>
      <c r="I30" s="36"/>
    </row>
    <row r="31" spans="2:8" ht="12.75">
      <c r="B31" s="66" t="s">
        <v>19</v>
      </c>
      <c r="C31" s="199"/>
      <c r="D31" s="146"/>
      <c r="E31" s="19"/>
      <c r="F31" s="138"/>
      <c r="G31" s="37"/>
      <c r="H31" s="4"/>
    </row>
    <row r="32" spans="1:11" ht="12.75">
      <c r="A32" s="4" t="s">
        <v>183</v>
      </c>
      <c r="B32" s="25" t="s">
        <v>391</v>
      </c>
      <c r="C32" s="198" t="s">
        <v>136</v>
      </c>
      <c r="D32" s="145">
        <v>2500000</v>
      </c>
      <c r="E32" s="134">
        <v>2499.3675</v>
      </c>
      <c r="F32" s="210">
        <f>ROUND(+E32/$E$50*100,2)+0.01</f>
        <v>4.27</v>
      </c>
      <c r="G32" s="83"/>
      <c r="H32" s="83"/>
      <c r="J32" s="36"/>
      <c r="K32" s="36"/>
    </row>
    <row r="33" spans="1:11" ht="12.75">
      <c r="A33" s="4" t="s">
        <v>179</v>
      </c>
      <c r="B33" s="25" t="s">
        <v>398</v>
      </c>
      <c r="C33" s="198" t="s">
        <v>136</v>
      </c>
      <c r="D33" s="145">
        <v>2500000</v>
      </c>
      <c r="E33" s="134">
        <v>2497.37</v>
      </c>
      <c r="F33" s="210">
        <f aca="true" t="shared" si="1" ref="F33:F42">ROUND(+E33/$E$50*100,2)</f>
        <v>4.26</v>
      </c>
      <c r="G33" s="83"/>
      <c r="H33" s="83"/>
      <c r="J33" s="36"/>
      <c r="K33" s="36"/>
    </row>
    <row r="34" spans="1:11" ht="12.75">
      <c r="A34" s="4" t="s">
        <v>174</v>
      </c>
      <c r="B34" s="25" t="s">
        <v>392</v>
      </c>
      <c r="C34" s="198" t="s">
        <v>136</v>
      </c>
      <c r="D34" s="145">
        <v>2500000</v>
      </c>
      <c r="E34" s="134">
        <v>2493.7</v>
      </c>
      <c r="F34" s="210">
        <f t="shared" si="1"/>
        <v>4.25</v>
      </c>
      <c r="G34" s="83"/>
      <c r="H34" s="83"/>
      <c r="J34" s="36"/>
      <c r="K34" s="36"/>
    </row>
    <row r="35" spans="1:11" ht="12.75">
      <c r="A35" s="4" t="s">
        <v>182</v>
      </c>
      <c r="B35" s="25" t="s">
        <v>393</v>
      </c>
      <c r="C35" s="198" t="s">
        <v>325</v>
      </c>
      <c r="D35" s="145">
        <v>2500000</v>
      </c>
      <c r="E35" s="134">
        <v>2479.71</v>
      </c>
      <c r="F35" s="210">
        <f t="shared" si="1"/>
        <v>4.23</v>
      </c>
      <c r="G35" s="83"/>
      <c r="H35" s="83"/>
      <c r="J35" s="36"/>
      <c r="K35" s="36"/>
    </row>
    <row r="36" spans="1:11" ht="12.75">
      <c r="A36" s="4" t="s">
        <v>180</v>
      </c>
      <c r="B36" s="25" t="s">
        <v>399</v>
      </c>
      <c r="C36" s="198" t="s">
        <v>135</v>
      </c>
      <c r="D36" s="145">
        <v>2500000</v>
      </c>
      <c r="E36" s="134">
        <v>2473.3675</v>
      </c>
      <c r="F36" s="210">
        <f t="shared" si="1"/>
        <v>4.22</v>
      </c>
      <c r="G36" s="83"/>
      <c r="H36" s="83"/>
      <c r="J36" s="36"/>
      <c r="K36" s="36"/>
    </row>
    <row r="37" spans="1:11" ht="12.75">
      <c r="A37" s="4" t="s">
        <v>176</v>
      </c>
      <c r="B37" s="25" t="s">
        <v>394</v>
      </c>
      <c r="C37" s="198" t="s">
        <v>325</v>
      </c>
      <c r="D37" s="145">
        <v>1500000</v>
      </c>
      <c r="E37" s="134">
        <f>1498.5255-0.001</f>
        <v>1498.5245</v>
      </c>
      <c r="F37" s="210">
        <f t="shared" si="1"/>
        <v>2.56</v>
      </c>
      <c r="G37" s="83"/>
      <c r="H37" s="83"/>
      <c r="J37" s="36"/>
      <c r="K37" s="36"/>
    </row>
    <row r="38" spans="1:11" ht="12.75">
      <c r="A38" s="4" t="s">
        <v>181</v>
      </c>
      <c r="B38" s="25" t="s">
        <v>400</v>
      </c>
      <c r="C38" s="198" t="s">
        <v>135</v>
      </c>
      <c r="D38" s="145">
        <v>1500000</v>
      </c>
      <c r="E38" s="134">
        <v>1494.9195</v>
      </c>
      <c r="F38" s="210">
        <f t="shared" si="1"/>
        <v>2.55</v>
      </c>
      <c r="G38" s="83"/>
      <c r="H38" s="83"/>
      <c r="J38" s="36"/>
      <c r="K38" s="36"/>
    </row>
    <row r="39" spans="1:11" ht="12.75">
      <c r="A39" s="4" t="s">
        <v>175</v>
      </c>
      <c r="B39" s="25" t="s">
        <v>401</v>
      </c>
      <c r="C39" s="198" t="s">
        <v>361</v>
      </c>
      <c r="D39" s="145">
        <v>1500000</v>
      </c>
      <c r="E39" s="134">
        <v>1494.6885</v>
      </c>
      <c r="F39" s="210">
        <f t="shared" si="1"/>
        <v>2.55</v>
      </c>
      <c r="G39" s="83"/>
      <c r="H39" s="83"/>
      <c r="J39" s="36"/>
      <c r="K39" s="36"/>
    </row>
    <row r="40" spans="1:11" ht="12.75">
      <c r="A40" s="4" t="s">
        <v>173</v>
      </c>
      <c r="B40" s="25" t="s">
        <v>395</v>
      </c>
      <c r="C40" s="198" t="s">
        <v>325</v>
      </c>
      <c r="D40" s="145">
        <v>1500000</v>
      </c>
      <c r="E40" s="134">
        <v>1488.9015</v>
      </c>
      <c r="F40" s="210">
        <f t="shared" si="1"/>
        <v>2.54</v>
      </c>
      <c r="G40" s="83"/>
      <c r="H40" s="83"/>
      <c r="J40" s="36"/>
      <c r="K40" s="36"/>
    </row>
    <row r="41" spans="1:11" ht="12.75">
      <c r="A41" s="4" t="s">
        <v>178</v>
      </c>
      <c r="B41" s="25" t="s">
        <v>402</v>
      </c>
      <c r="C41" s="198" t="s">
        <v>136</v>
      </c>
      <c r="D41" s="145">
        <v>1000000</v>
      </c>
      <c r="E41" s="134">
        <v>999.021</v>
      </c>
      <c r="F41" s="210">
        <f t="shared" si="1"/>
        <v>1.7</v>
      </c>
      <c r="G41" s="83"/>
      <c r="H41" s="83"/>
      <c r="J41" s="36"/>
      <c r="K41" s="36"/>
    </row>
    <row r="42" spans="1:11" ht="13.5" thickBot="1">
      <c r="A42" s="4" t="s">
        <v>177</v>
      </c>
      <c r="B42" s="25" t="s">
        <v>396</v>
      </c>
      <c r="C42" s="198" t="s">
        <v>325</v>
      </c>
      <c r="D42" s="145">
        <v>1000000</v>
      </c>
      <c r="E42" s="134">
        <v>991.319</v>
      </c>
      <c r="F42" s="210">
        <f t="shared" si="1"/>
        <v>1.69</v>
      </c>
      <c r="G42" s="83"/>
      <c r="H42" s="83"/>
      <c r="J42" s="36"/>
      <c r="K42" s="36"/>
    </row>
    <row r="43" spans="2:9" ht="13.5" thickBot="1">
      <c r="B43" s="12" t="s">
        <v>4</v>
      </c>
      <c r="C43" s="15"/>
      <c r="D43" s="146"/>
      <c r="E43" s="152">
        <f>SUM(E32:E42)</f>
        <v>20410.889</v>
      </c>
      <c r="F43" s="153">
        <f>+E43/E50*100</f>
        <v>34.82220541487968</v>
      </c>
      <c r="G43" s="106"/>
      <c r="H43" s="106"/>
      <c r="I43" s="36"/>
    </row>
    <row r="44" spans="2:9" ht="12.75">
      <c r="B44" s="12" t="s">
        <v>142</v>
      </c>
      <c r="C44" s="15"/>
      <c r="D44" s="146"/>
      <c r="E44" s="175"/>
      <c r="F44" s="144"/>
      <c r="G44" s="106"/>
      <c r="H44" s="106"/>
      <c r="I44" s="36"/>
    </row>
    <row r="45" spans="1:11" ht="13.5" thickBot="1">
      <c r="A45" s="4" t="s">
        <v>184</v>
      </c>
      <c r="B45" s="25" t="s">
        <v>397</v>
      </c>
      <c r="C45" s="198" t="s">
        <v>143</v>
      </c>
      <c r="D45" s="145">
        <v>2500000</v>
      </c>
      <c r="E45" s="176">
        <v>2497.6125</v>
      </c>
      <c r="F45" s="137">
        <f>ROUND(+E45/$E$50*100,2)</f>
        <v>4.26</v>
      </c>
      <c r="G45" s="83"/>
      <c r="H45" s="83"/>
      <c r="I45" s="36"/>
      <c r="J45" s="36"/>
      <c r="K45" s="36"/>
    </row>
    <row r="46" spans="2:9" ht="13.5" thickBot="1">
      <c r="B46" s="12" t="s">
        <v>4</v>
      </c>
      <c r="C46" s="15"/>
      <c r="D46" s="146"/>
      <c r="E46" s="152">
        <f>SUM(E45)</f>
        <v>2497.6125</v>
      </c>
      <c r="F46" s="153">
        <f>+E46/E50*100</f>
        <v>4.261077286823283</v>
      </c>
      <c r="G46" s="106"/>
      <c r="H46" s="106"/>
      <c r="I46" s="36"/>
    </row>
    <row r="47" spans="2:6" ht="12.75">
      <c r="B47" s="12" t="s">
        <v>5</v>
      </c>
      <c r="C47" s="21"/>
      <c r="D47" s="145"/>
      <c r="E47" s="18"/>
      <c r="F47" s="139"/>
    </row>
    <row r="48" spans="2:8" ht="13.5" thickBot="1">
      <c r="B48" s="25" t="s">
        <v>18</v>
      </c>
      <c r="C48" s="21"/>
      <c r="D48" s="145"/>
      <c r="E48" s="18">
        <f>+E50-E30-E43-E46</f>
        <v>-8223.161794200008</v>
      </c>
      <c r="F48" s="137">
        <f>ROUND(+E48/$E$50*100,2)</f>
        <v>-14.03</v>
      </c>
      <c r="G48" s="83"/>
      <c r="H48" s="83"/>
    </row>
    <row r="49" spans="2:10" ht="13.5" thickBot="1">
      <c r="B49" s="12" t="s">
        <v>4</v>
      </c>
      <c r="C49" s="15"/>
      <c r="D49" s="146"/>
      <c r="E49" s="197">
        <f>SUM(E48:E48)</f>
        <v>-8223.161794200008</v>
      </c>
      <c r="F49" s="153">
        <f>SUM(F48:F48)</f>
        <v>-14.03</v>
      </c>
      <c r="G49" s="83"/>
      <c r="H49" s="83"/>
      <c r="I49" s="36"/>
      <c r="J49" s="106"/>
    </row>
    <row r="50" spans="2:10" ht="13.5" thickBot="1">
      <c r="B50" s="11" t="s">
        <v>12</v>
      </c>
      <c r="C50" s="22"/>
      <c r="D50" s="180"/>
      <c r="E50" s="150">
        <v>58614.5787058</v>
      </c>
      <c r="F50" s="151">
        <f>F30+F43++F49+F46</f>
        <v>99.99920907352066</v>
      </c>
      <c r="G50" s="83"/>
      <c r="H50" s="83"/>
      <c r="I50" s="106"/>
      <c r="J50" s="106"/>
    </row>
    <row r="51" spans="2:6" ht="12.75">
      <c r="B51" s="59" t="s">
        <v>17</v>
      </c>
      <c r="C51" s="60"/>
      <c r="D51" s="60"/>
      <c r="E51" s="61"/>
      <c r="F51" s="62"/>
    </row>
    <row r="52" spans="2:6" ht="12.75">
      <c r="B52" s="29" t="s">
        <v>365</v>
      </c>
      <c r="C52" s="23"/>
      <c r="D52" s="23"/>
      <c r="E52" s="24"/>
      <c r="F52" s="28"/>
    </row>
    <row r="53" spans="2:7" ht="12.75">
      <c r="B53" s="29" t="s">
        <v>7</v>
      </c>
      <c r="C53" s="23"/>
      <c r="D53" s="23"/>
      <c r="E53" s="24"/>
      <c r="F53" s="28"/>
      <c r="G53" s="30"/>
    </row>
    <row r="54" spans="2:7" ht="12.75">
      <c r="B54" s="29" t="s">
        <v>21</v>
      </c>
      <c r="C54" s="38" t="s">
        <v>10</v>
      </c>
      <c r="D54" s="23"/>
      <c r="E54" s="24"/>
      <c r="F54" s="28"/>
      <c r="G54" s="30"/>
    </row>
    <row r="55" spans="2:7" ht="12.75">
      <c r="B55" s="29" t="s">
        <v>106</v>
      </c>
      <c r="C55" s="23"/>
      <c r="D55" s="23"/>
      <c r="E55" s="24"/>
      <c r="F55" s="28"/>
      <c r="G55" s="30"/>
    </row>
    <row r="56" spans="1:7" ht="12.75">
      <c r="A56" s="4" t="s">
        <v>82</v>
      </c>
      <c r="B56" s="42" t="s">
        <v>25</v>
      </c>
      <c r="C56" s="96">
        <v>1200.2163</v>
      </c>
      <c r="D56" s="23"/>
      <c r="E56" s="24"/>
      <c r="F56" s="28"/>
      <c r="G56" s="30"/>
    </row>
    <row r="57" spans="1:7" ht="12.75">
      <c r="A57" s="4" t="s">
        <v>80</v>
      </c>
      <c r="B57" s="42" t="s">
        <v>26</v>
      </c>
      <c r="C57" s="96">
        <v>1000.25</v>
      </c>
      <c r="D57" s="23"/>
      <c r="E57" s="24"/>
      <c r="F57" s="28"/>
      <c r="G57" s="30"/>
    </row>
    <row r="58" spans="1:7" ht="12.75">
      <c r="A58" s="4" t="s">
        <v>84</v>
      </c>
      <c r="B58" s="42" t="s">
        <v>28</v>
      </c>
      <c r="C58" s="96">
        <v>1001.269</v>
      </c>
      <c r="D58" s="23"/>
      <c r="E58" s="24"/>
      <c r="F58" s="28"/>
      <c r="G58" s="30"/>
    </row>
    <row r="59" spans="1:7" ht="12.75">
      <c r="A59" s="4" t="s">
        <v>81</v>
      </c>
      <c r="B59" s="42" t="s">
        <v>29</v>
      </c>
      <c r="C59" s="96">
        <v>1001.0879</v>
      </c>
      <c r="D59" s="23"/>
      <c r="E59" s="24"/>
      <c r="F59" s="28"/>
      <c r="G59" s="30"/>
    </row>
    <row r="60" spans="1:7" ht="12.75">
      <c r="A60" s="4" t="s">
        <v>83</v>
      </c>
      <c r="B60" s="42" t="s">
        <v>31</v>
      </c>
      <c r="C60" s="96">
        <v>1001.0355</v>
      </c>
      <c r="D60" s="23"/>
      <c r="E60" s="24"/>
      <c r="F60" s="28"/>
      <c r="G60" s="30"/>
    </row>
    <row r="61" spans="1:7" ht="12.75">
      <c r="A61" s="4" t="s">
        <v>306</v>
      </c>
      <c r="B61" s="42" t="s">
        <v>309</v>
      </c>
      <c r="C61" s="97" t="s">
        <v>46</v>
      </c>
      <c r="D61" s="23"/>
      <c r="E61" s="24"/>
      <c r="F61" s="28"/>
      <c r="G61" s="30"/>
    </row>
    <row r="62" spans="1:7" ht="12.75">
      <c r="A62" s="4" t="s">
        <v>310</v>
      </c>
      <c r="B62" s="42" t="s">
        <v>308</v>
      </c>
      <c r="C62" s="97" t="s">
        <v>46</v>
      </c>
      <c r="D62" s="23"/>
      <c r="E62" s="24"/>
      <c r="F62" s="28"/>
      <c r="G62" s="30"/>
    </row>
    <row r="63" spans="1:7" ht="12.75">
      <c r="A63" s="4" t="s">
        <v>311</v>
      </c>
      <c r="B63" s="42" t="s">
        <v>312</v>
      </c>
      <c r="C63" s="97" t="s">
        <v>46</v>
      </c>
      <c r="D63" s="23"/>
      <c r="E63" s="24"/>
      <c r="F63" s="28"/>
      <c r="G63" s="30"/>
    </row>
    <row r="64" spans="2:7" ht="12.75">
      <c r="B64" s="42" t="s">
        <v>107</v>
      </c>
      <c r="C64" s="43"/>
      <c r="D64" s="23"/>
      <c r="E64" s="24"/>
      <c r="F64" s="28"/>
      <c r="G64" s="30"/>
    </row>
    <row r="65" spans="1:7" ht="12.75">
      <c r="A65" s="4" t="s">
        <v>82</v>
      </c>
      <c r="B65" s="42" t="s">
        <v>25</v>
      </c>
      <c r="C65" s="96">
        <v>1252.1808</v>
      </c>
      <c r="D65" s="23"/>
      <c r="E65" s="24"/>
      <c r="F65" s="28"/>
      <c r="G65" s="30"/>
    </row>
    <row r="66" spans="1:7" ht="12.75">
      <c r="A66" s="4" t="s">
        <v>80</v>
      </c>
      <c r="B66" s="42" t="s">
        <v>26</v>
      </c>
      <c r="C66" s="96">
        <v>1000.25</v>
      </c>
      <c r="D66" s="23"/>
      <c r="E66" s="24"/>
      <c r="F66" s="28"/>
      <c r="G66" s="30"/>
    </row>
    <row r="67" spans="1:7" ht="12.75">
      <c r="A67" s="4" t="s">
        <v>84</v>
      </c>
      <c r="B67" s="42" t="s">
        <v>28</v>
      </c>
      <c r="C67" s="96">
        <v>1001.366</v>
      </c>
      <c r="D67" s="23"/>
      <c r="E67" s="24"/>
      <c r="F67" s="28"/>
      <c r="G67" s="30"/>
    </row>
    <row r="68" spans="1:7" ht="12.75">
      <c r="A68" s="4" t="s">
        <v>81</v>
      </c>
      <c r="B68" s="42" t="s">
        <v>29</v>
      </c>
      <c r="C68" s="96">
        <v>1001.4234</v>
      </c>
      <c r="D68" s="23"/>
      <c r="E68" s="24"/>
      <c r="F68" s="28"/>
      <c r="G68" s="30"/>
    </row>
    <row r="69" spans="1:7" ht="12.75">
      <c r="A69" s="4" t="s">
        <v>83</v>
      </c>
      <c r="B69" s="42" t="s">
        <v>31</v>
      </c>
      <c r="C69" s="96">
        <v>1001.3667</v>
      </c>
      <c r="D69" s="23"/>
      <c r="E69" s="24"/>
      <c r="F69" s="28"/>
      <c r="G69" s="30"/>
    </row>
    <row r="70" spans="1:7" ht="12.75">
      <c r="A70" s="4" t="s">
        <v>306</v>
      </c>
      <c r="B70" s="42" t="s">
        <v>309</v>
      </c>
      <c r="C70" s="96">
        <v>1252.393</v>
      </c>
      <c r="D70" s="23"/>
      <c r="E70" s="24"/>
      <c r="F70" s="28"/>
      <c r="G70" s="30"/>
    </row>
    <row r="71" spans="1:7" ht="12.75">
      <c r="A71" s="4" t="s">
        <v>310</v>
      </c>
      <c r="B71" s="42" t="s">
        <v>308</v>
      </c>
      <c r="C71" s="96">
        <v>1000.248</v>
      </c>
      <c r="D71" s="23"/>
      <c r="E71" s="24"/>
      <c r="F71" s="28"/>
      <c r="G71" s="30"/>
    </row>
    <row r="72" spans="1:7" ht="12.75">
      <c r="A72" s="4" t="s">
        <v>311</v>
      </c>
      <c r="B72" s="42" t="s">
        <v>312</v>
      </c>
      <c r="C72" s="96">
        <v>1001.3804</v>
      </c>
      <c r="D72" s="23"/>
      <c r="E72" s="24"/>
      <c r="F72" s="28"/>
      <c r="G72" s="30"/>
    </row>
    <row r="73" spans="2:7" ht="12.75">
      <c r="B73" s="42"/>
      <c r="C73" s="96"/>
      <c r="D73" s="23"/>
      <c r="E73" s="24"/>
      <c r="F73" s="28"/>
      <c r="G73" s="30"/>
    </row>
    <row r="74" spans="2:7" ht="12.75">
      <c r="B74" s="29" t="s">
        <v>8</v>
      </c>
      <c r="C74" s="38" t="s">
        <v>10</v>
      </c>
      <c r="D74" s="23"/>
      <c r="E74" s="24"/>
      <c r="F74" s="28"/>
      <c r="G74" s="30"/>
    </row>
    <row r="75" spans="2:7" ht="12.75">
      <c r="B75" s="29" t="s">
        <v>9</v>
      </c>
      <c r="C75" s="38" t="s">
        <v>10</v>
      </c>
      <c r="D75" s="23"/>
      <c r="E75" s="24"/>
      <c r="F75" s="28"/>
      <c r="G75" s="30"/>
    </row>
    <row r="76" spans="2:8" ht="12.75">
      <c r="B76" s="29" t="s">
        <v>117</v>
      </c>
      <c r="C76" s="38" t="s">
        <v>10</v>
      </c>
      <c r="D76" s="23"/>
      <c r="E76" s="24"/>
      <c r="F76" s="28"/>
      <c r="G76" s="4"/>
      <c r="H76" s="4"/>
    </row>
    <row r="77" spans="2:7" ht="12.75">
      <c r="B77" s="29" t="s">
        <v>35</v>
      </c>
      <c r="C77" s="99" t="s">
        <v>513</v>
      </c>
      <c r="D77" s="23"/>
      <c r="E77" s="24"/>
      <c r="F77" s="28"/>
      <c r="G77" s="30"/>
    </row>
    <row r="78" spans="2:7" ht="13.5" thickBot="1">
      <c r="B78" s="29" t="s">
        <v>36</v>
      </c>
      <c r="C78" s="44"/>
      <c r="D78" s="23"/>
      <c r="E78" s="24"/>
      <c r="F78" s="28"/>
      <c r="G78" s="30"/>
    </row>
    <row r="79" spans="2:7" ht="13.5" thickBot="1">
      <c r="B79" s="108" t="s">
        <v>23</v>
      </c>
      <c r="C79" s="110" t="s">
        <v>13</v>
      </c>
      <c r="D79" s="109" t="s">
        <v>14</v>
      </c>
      <c r="E79" s="50"/>
      <c r="F79" s="51"/>
      <c r="G79" s="30"/>
    </row>
    <row r="80" spans="1:8" ht="12.75">
      <c r="A80" s="4" t="s">
        <v>80</v>
      </c>
      <c r="B80" s="55" t="s">
        <v>32</v>
      </c>
      <c r="C80" s="100">
        <v>33.373782</v>
      </c>
      <c r="D80" s="100">
        <v>32.011185000000005</v>
      </c>
      <c r="E80" s="187"/>
      <c r="F80" s="51"/>
      <c r="G80" s="9"/>
      <c r="H80" s="9"/>
    </row>
    <row r="81" spans="1:8" ht="12.75">
      <c r="A81" s="4" t="s">
        <v>84</v>
      </c>
      <c r="B81" s="56" t="s">
        <v>27</v>
      </c>
      <c r="C81" s="101">
        <v>33.315819</v>
      </c>
      <c r="D81" s="101">
        <v>31.955588</v>
      </c>
      <c r="E81" s="187"/>
      <c r="F81" s="51"/>
      <c r="G81" s="9"/>
      <c r="H81" s="9"/>
    </row>
    <row r="82" spans="1:8" ht="12.75">
      <c r="A82" s="4" t="s">
        <v>81</v>
      </c>
      <c r="B82" s="56" t="s">
        <v>33</v>
      </c>
      <c r="C82" s="102">
        <v>33.162745</v>
      </c>
      <c r="D82" s="102">
        <v>31.808767000000003</v>
      </c>
      <c r="E82" s="187"/>
      <c r="F82" s="51"/>
      <c r="G82" s="9"/>
      <c r="H82" s="9"/>
    </row>
    <row r="83" spans="1:8" ht="12.75">
      <c r="A83" s="4" t="s">
        <v>83</v>
      </c>
      <c r="B83" s="56" t="s">
        <v>30</v>
      </c>
      <c r="C83" s="102">
        <v>33.221742</v>
      </c>
      <c r="D83" s="102">
        <v>31.865356000000002</v>
      </c>
      <c r="E83" s="187"/>
      <c r="F83" s="51"/>
      <c r="G83" s="9"/>
      <c r="H83" s="9"/>
    </row>
    <row r="84" spans="1:7" ht="12.75">
      <c r="A84" s="4" t="s">
        <v>310</v>
      </c>
      <c r="B84" s="56" t="s">
        <v>380</v>
      </c>
      <c r="C84" s="102">
        <v>16.592429999999997</v>
      </c>
      <c r="D84" s="102">
        <v>15.914980000000002</v>
      </c>
      <c r="E84" s="50"/>
      <c r="F84" s="51"/>
      <c r="G84" s="30"/>
    </row>
    <row r="85" spans="1:6" ht="13.5" thickBot="1">
      <c r="A85" s="4" t="s">
        <v>311</v>
      </c>
      <c r="B85" s="179" t="s">
        <v>381</v>
      </c>
      <c r="C85" s="271">
        <v>15.516217999999997</v>
      </c>
      <c r="D85" s="105">
        <v>14.882719000000002</v>
      </c>
      <c r="E85" s="50"/>
      <c r="F85" s="51"/>
    </row>
    <row r="86" spans="2:6" ht="12.75">
      <c r="B86" s="255" t="s">
        <v>64</v>
      </c>
      <c r="C86" s="269"/>
      <c r="D86" s="117"/>
      <c r="E86" s="24"/>
      <c r="F86" s="28"/>
    </row>
    <row r="87" spans="2:6" ht="13.5" thickBot="1">
      <c r="B87" s="54" t="s">
        <v>69</v>
      </c>
      <c r="C87" s="63"/>
      <c r="D87" s="63"/>
      <c r="E87" s="93"/>
      <c r="F87" s="270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zoomScalePageLayoutView="0" workbookViewId="0" topLeftCell="B49">
      <selection activeCell="C60" sqref="C60"/>
    </sheetView>
  </sheetViews>
  <sheetFormatPr defaultColWidth="9.140625" defaultRowHeight="12.75"/>
  <cols>
    <col min="1" max="1" width="6.8515625" style="4" hidden="1" customWidth="1"/>
    <col min="2" max="2" width="77.8515625" style="4" customWidth="1"/>
    <col min="3" max="3" width="16.00390625" style="4" bestFit="1" customWidth="1"/>
    <col min="4" max="4" width="13.28125" style="4" bestFit="1" customWidth="1"/>
    <col min="5" max="5" width="11.57421875" style="4" bestFit="1" customWidth="1"/>
    <col min="6" max="6" width="19.8515625" style="4" customWidth="1"/>
    <col min="7" max="7" width="11.421875" style="10" customWidth="1"/>
    <col min="8" max="8" width="12.00390625" style="3" bestFit="1" customWidth="1"/>
    <col min="9" max="9" width="10.7109375" style="4" bestFit="1" customWidth="1"/>
    <col min="10" max="16384" width="9.140625" style="4" customWidth="1"/>
  </cols>
  <sheetData>
    <row r="1" spans="1:6" ht="18.75" customHeight="1">
      <c r="A1" s="4" t="s">
        <v>324</v>
      </c>
      <c r="B1" s="1" t="s">
        <v>24</v>
      </c>
      <c r="C1" s="1"/>
      <c r="D1" s="1"/>
      <c r="E1" s="1"/>
      <c r="F1" s="1"/>
    </row>
    <row r="2" spans="2:6" ht="13.5" thickBot="1">
      <c r="B2" s="5"/>
      <c r="C2" s="6"/>
      <c r="D2" s="6"/>
      <c r="E2" s="7"/>
      <c r="F2" s="8"/>
    </row>
    <row r="3" spans="2:6" ht="13.5" thickBot="1">
      <c r="B3" s="280" t="s">
        <v>378</v>
      </c>
      <c r="C3" s="281"/>
      <c r="D3" s="281"/>
      <c r="E3" s="281"/>
      <c r="F3" s="282"/>
    </row>
    <row r="4" spans="2:6" ht="13.5" thickBot="1">
      <c r="B4" s="283" t="s">
        <v>34</v>
      </c>
      <c r="C4" s="284"/>
      <c r="D4" s="284"/>
      <c r="E4" s="284"/>
      <c r="F4" s="285"/>
    </row>
    <row r="5" spans="2:6" ht="39" thickBot="1">
      <c r="B5" s="58" t="s">
        <v>16</v>
      </c>
      <c r="C5" s="208" t="s">
        <v>0</v>
      </c>
      <c r="D5" s="213" t="s">
        <v>6</v>
      </c>
      <c r="E5" s="212" t="s">
        <v>1</v>
      </c>
      <c r="F5" s="34" t="s">
        <v>2</v>
      </c>
    </row>
    <row r="6" spans="2:6" ht="12.75">
      <c r="B6" s="25"/>
      <c r="C6" s="20"/>
      <c r="D6" s="14"/>
      <c r="E6" s="218"/>
      <c r="F6" s="26"/>
    </row>
    <row r="7" spans="2:6" ht="12.75">
      <c r="B7" s="12" t="s">
        <v>3</v>
      </c>
      <c r="C7" s="21"/>
      <c r="D7" s="14"/>
      <c r="E7" s="214"/>
      <c r="F7" s="41"/>
    </row>
    <row r="8" spans="2:6" ht="12.75">
      <c r="B8" s="52" t="s">
        <v>22</v>
      </c>
      <c r="C8" s="21"/>
      <c r="D8" s="198"/>
      <c r="E8" s="214"/>
      <c r="F8" s="41"/>
    </row>
    <row r="9" spans="2:6" ht="12.75">
      <c r="B9" s="66" t="s">
        <v>62</v>
      </c>
      <c r="C9" s="21"/>
      <c r="D9" s="198"/>
      <c r="E9" s="249"/>
      <c r="F9" s="41"/>
    </row>
    <row r="10" spans="1:10" ht="13.5" thickBot="1">
      <c r="A10" s="4" t="s">
        <v>190</v>
      </c>
      <c r="B10" s="250" t="s">
        <v>407</v>
      </c>
      <c r="C10" s="198" t="s">
        <v>139</v>
      </c>
      <c r="D10" s="145">
        <v>500000</v>
      </c>
      <c r="E10" s="249">
        <v>500.1815</v>
      </c>
      <c r="F10" s="210">
        <f>ROUND(+E10/$E$34*100,2)</f>
        <v>3.97</v>
      </c>
      <c r="G10" s="83"/>
      <c r="H10" s="83"/>
      <c r="I10" s="9"/>
      <c r="J10" s="36"/>
    </row>
    <row r="11" spans="2:8" ht="13.5" thickBot="1">
      <c r="B11" s="12" t="s">
        <v>4</v>
      </c>
      <c r="C11" s="15"/>
      <c r="D11" s="216"/>
      <c r="E11" s="215">
        <f>SUM(E10:E10)</f>
        <v>500.1815</v>
      </c>
      <c r="F11" s="215">
        <f>+E11/$E$34*100</f>
        <v>3.967997615292785</v>
      </c>
      <c r="G11" s="83"/>
      <c r="H11" s="83"/>
    </row>
    <row r="12" spans="2:8" ht="12.75">
      <c r="B12" s="25"/>
      <c r="C12" s="198"/>
      <c r="D12" s="216"/>
      <c r="E12" s="176"/>
      <c r="F12" s="137"/>
      <c r="G12" s="189"/>
      <c r="H12" s="189"/>
    </row>
    <row r="13" spans="2:8" ht="12.75">
      <c r="B13" s="12" t="s">
        <v>11</v>
      </c>
      <c r="C13" s="198"/>
      <c r="D13" s="216"/>
      <c r="E13" s="176"/>
      <c r="F13" s="137"/>
      <c r="G13" s="189"/>
      <c r="H13" s="189"/>
    </row>
    <row r="14" spans="2:6" ht="12.75">
      <c r="B14" s="12" t="s">
        <v>20</v>
      </c>
      <c r="C14" s="21"/>
      <c r="D14" s="202"/>
      <c r="E14" s="174"/>
      <c r="F14" s="139"/>
    </row>
    <row r="15" spans="1:10" ht="12.75">
      <c r="A15" s="4" t="s">
        <v>295</v>
      </c>
      <c r="B15" s="250" t="s">
        <v>486</v>
      </c>
      <c r="C15" s="198" t="s">
        <v>136</v>
      </c>
      <c r="D15" s="216">
        <v>2500000</v>
      </c>
      <c r="E15" s="278">
        <v>2484.36</v>
      </c>
      <c r="F15" s="210">
        <f aca="true" t="shared" si="0" ref="F15:F21">ROUND(+E15/$E$34*100,2)</f>
        <v>19.71</v>
      </c>
      <c r="G15" s="83"/>
      <c r="H15" s="83"/>
      <c r="I15" s="9"/>
      <c r="J15" s="36"/>
    </row>
    <row r="16" spans="1:10" ht="12.75">
      <c r="A16" s="4" t="s">
        <v>296</v>
      </c>
      <c r="B16" s="250" t="s">
        <v>487</v>
      </c>
      <c r="C16" s="198" t="s">
        <v>136</v>
      </c>
      <c r="D16" s="216">
        <v>2500000</v>
      </c>
      <c r="E16" s="278">
        <v>2480.9775</v>
      </c>
      <c r="F16" s="210">
        <f t="shared" si="0"/>
        <v>19.68</v>
      </c>
      <c r="G16" s="83"/>
      <c r="H16" s="83"/>
      <c r="I16" s="9"/>
      <c r="J16" s="36"/>
    </row>
    <row r="17" spans="1:10" ht="12.75">
      <c r="A17" s="4" t="s">
        <v>260</v>
      </c>
      <c r="B17" s="250" t="s">
        <v>502</v>
      </c>
      <c r="C17" s="198" t="s">
        <v>325</v>
      </c>
      <c r="D17" s="216">
        <v>1500000</v>
      </c>
      <c r="E17" s="278">
        <v>1491.468</v>
      </c>
      <c r="F17" s="210">
        <f>ROUND(+E17/$E$34*100,2)+0.01</f>
        <v>11.84</v>
      </c>
      <c r="G17" s="83"/>
      <c r="H17" s="83"/>
      <c r="I17" s="9"/>
      <c r="J17" s="36"/>
    </row>
    <row r="18" spans="1:10" ht="12.75">
      <c r="A18" s="4" t="s">
        <v>162</v>
      </c>
      <c r="B18" s="250" t="s">
        <v>336</v>
      </c>
      <c r="C18" s="198" t="s">
        <v>136</v>
      </c>
      <c r="D18" s="216">
        <v>600000</v>
      </c>
      <c r="E18" s="278">
        <f>599.715-0.001</f>
        <v>599.714</v>
      </c>
      <c r="F18" s="210">
        <f t="shared" si="0"/>
        <v>4.76</v>
      </c>
      <c r="G18" s="83"/>
      <c r="H18" s="83"/>
      <c r="I18" s="9"/>
      <c r="J18" s="36"/>
    </row>
    <row r="19" spans="1:10" ht="12.75">
      <c r="A19" s="4" t="s">
        <v>262</v>
      </c>
      <c r="B19" s="250" t="s">
        <v>465</v>
      </c>
      <c r="C19" s="198" t="s">
        <v>136</v>
      </c>
      <c r="D19" s="216">
        <v>500000</v>
      </c>
      <c r="E19" s="278">
        <v>495.263</v>
      </c>
      <c r="F19" s="210">
        <f t="shared" si="0"/>
        <v>3.93</v>
      </c>
      <c r="G19" s="83"/>
      <c r="H19" s="83"/>
      <c r="I19" s="9"/>
      <c r="J19" s="36"/>
    </row>
    <row r="20" spans="1:10" ht="12.75">
      <c r="A20" s="4" t="s">
        <v>154</v>
      </c>
      <c r="B20" s="250" t="s">
        <v>389</v>
      </c>
      <c r="C20" s="198" t="s">
        <v>136</v>
      </c>
      <c r="D20" s="216">
        <v>300000</v>
      </c>
      <c r="E20" s="278">
        <v>299.3553</v>
      </c>
      <c r="F20" s="210">
        <f t="shared" si="0"/>
        <v>2.37</v>
      </c>
      <c r="G20" s="83"/>
      <c r="H20" s="83"/>
      <c r="I20" s="9"/>
      <c r="J20" s="36"/>
    </row>
    <row r="21" spans="1:10" ht="13.5" thickBot="1">
      <c r="A21" s="4" t="s">
        <v>164</v>
      </c>
      <c r="B21" s="250" t="s">
        <v>503</v>
      </c>
      <c r="C21" s="198" t="s">
        <v>136</v>
      </c>
      <c r="D21" s="216">
        <v>250000</v>
      </c>
      <c r="E21" s="278">
        <v>249.94075</v>
      </c>
      <c r="F21" s="210">
        <f t="shared" si="0"/>
        <v>1.98</v>
      </c>
      <c r="G21" s="83"/>
      <c r="H21" s="83"/>
      <c r="I21" s="9"/>
      <c r="J21" s="36"/>
    </row>
    <row r="22" spans="2:8" ht="13.5" thickBot="1">
      <c r="B22" s="12" t="s">
        <v>4</v>
      </c>
      <c r="C22" s="15"/>
      <c r="D22" s="216"/>
      <c r="E22" s="215">
        <f>SUM(E15:E21)</f>
        <v>8101.078549999999</v>
      </c>
      <c r="F22" s="215">
        <f>+E22/$E$34*100</f>
        <v>64.26679188994301</v>
      </c>
      <c r="G22" s="189"/>
      <c r="H22" s="189"/>
    </row>
    <row r="23" spans="2:8" ht="12.75">
      <c r="B23" s="12" t="s">
        <v>19</v>
      </c>
      <c r="C23" s="15"/>
      <c r="D23" s="216"/>
      <c r="E23" s="175"/>
      <c r="F23" s="144"/>
      <c r="G23" s="189"/>
      <c r="H23" s="189"/>
    </row>
    <row r="24" spans="1:10" ht="12.75">
      <c r="A24" s="4" t="s">
        <v>297</v>
      </c>
      <c r="B24" s="250" t="s">
        <v>488</v>
      </c>
      <c r="C24" s="198" t="s">
        <v>136</v>
      </c>
      <c r="D24" s="216">
        <v>2500000</v>
      </c>
      <c r="E24" s="176">
        <v>2498.125</v>
      </c>
      <c r="F24" s="137">
        <f>ROUND(+E24/$E$34*100,2)</f>
        <v>19.82</v>
      </c>
      <c r="G24" s="83"/>
      <c r="H24" s="83"/>
      <c r="I24" s="9"/>
      <c r="J24" s="36"/>
    </row>
    <row r="25" spans="1:10" ht="13.5" thickBot="1">
      <c r="A25" s="4" t="s">
        <v>173</v>
      </c>
      <c r="B25" s="250" t="s">
        <v>395</v>
      </c>
      <c r="C25" s="198" t="s">
        <v>325</v>
      </c>
      <c r="D25" s="216">
        <v>1000000</v>
      </c>
      <c r="E25" s="176">
        <v>992.601</v>
      </c>
      <c r="F25" s="137">
        <f>ROUND(+E25/$E$34*100,2)</f>
        <v>7.87</v>
      </c>
      <c r="G25" s="83"/>
      <c r="H25" s="83"/>
      <c r="I25" s="9"/>
      <c r="J25" s="36"/>
    </row>
    <row r="26" spans="2:8" ht="13.5" thickBot="1">
      <c r="B26" s="12" t="s">
        <v>4</v>
      </c>
      <c r="C26" s="15"/>
      <c r="D26" s="216"/>
      <c r="E26" s="215">
        <f>SUM(E24:E25)</f>
        <v>3490.726</v>
      </c>
      <c r="F26" s="215">
        <f>+E26/$E$34*100</f>
        <v>27.69233257055793</v>
      </c>
      <c r="G26" s="189"/>
      <c r="H26" s="189"/>
    </row>
    <row r="27" spans="2:8" ht="12.75">
      <c r="B27" s="12" t="s">
        <v>110</v>
      </c>
      <c r="C27" s="15"/>
      <c r="D27" s="216"/>
      <c r="E27" s="175"/>
      <c r="F27" s="144"/>
      <c r="G27" s="189"/>
      <c r="H27" s="189"/>
    </row>
    <row r="28" spans="1:10" ht="13.5" thickBot="1">
      <c r="A28" s="4" t="s">
        <v>290</v>
      </c>
      <c r="B28" s="25" t="s">
        <v>501</v>
      </c>
      <c r="C28" s="198" t="s">
        <v>363</v>
      </c>
      <c r="D28" s="216">
        <v>450000</v>
      </c>
      <c r="E28" s="176">
        <v>450</v>
      </c>
      <c r="F28" s="177">
        <f>+E28/$E$34*100</f>
        <v>3.569901979345004</v>
      </c>
      <c r="G28" s="83"/>
      <c r="H28" s="83"/>
      <c r="I28" s="9"/>
      <c r="J28" s="36"/>
    </row>
    <row r="29" spans="2:8" ht="13.5" thickBot="1">
      <c r="B29" s="12" t="s">
        <v>4</v>
      </c>
      <c r="C29" s="15"/>
      <c r="D29" s="216"/>
      <c r="E29" s="215">
        <f>SUM(E28:E28)</f>
        <v>450</v>
      </c>
      <c r="F29" s="215">
        <f>+E29/$E$34*100</f>
        <v>3.569901979345004</v>
      </c>
      <c r="G29" s="189"/>
      <c r="H29" s="189"/>
    </row>
    <row r="30" spans="2:6" ht="12.75">
      <c r="B30" s="12" t="s">
        <v>5</v>
      </c>
      <c r="C30" s="21"/>
      <c r="D30" s="198"/>
      <c r="E30" s="174"/>
      <c r="F30" s="139"/>
    </row>
    <row r="31" spans="2:8" ht="12.75">
      <c r="B31" s="25" t="s">
        <v>103</v>
      </c>
      <c r="C31" s="21"/>
      <c r="D31" s="198"/>
      <c r="E31" s="174"/>
      <c r="F31" s="210"/>
      <c r="G31" s="189"/>
      <c r="H31" s="189"/>
    </row>
    <row r="32" spans="2:8" ht="13.5" thickBot="1">
      <c r="B32" s="25" t="s">
        <v>18</v>
      </c>
      <c r="C32" s="21"/>
      <c r="D32" s="198"/>
      <c r="E32" s="174">
        <f>E34-E22-E31-E26-E29-E11</f>
        <v>63.40207000000021</v>
      </c>
      <c r="F32" s="210">
        <f>+E32/$E$34*100</f>
        <v>0.5029759448612695</v>
      </c>
      <c r="G32" s="83"/>
      <c r="H32" s="83"/>
    </row>
    <row r="33" spans="2:8" ht="13.5" thickBot="1">
      <c r="B33" s="12" t="s">
        <v>4</v>
      </c>
      <c r="C33" s="15"/>
      <c r="D33" s="198"/>
      <c r="E33" s="219">
        <f>SUM(E31:E32)</f>
        <v>63.40207000000021</v>
      </c>
      <c r="F33" s="215">
        <f>+E33/$E$34*100</f>
        <v>0.5029759448612695</v>
      </c>
      <c r="G33" s="189"/>
      <c r="H33" s="189"/>
    </row>
    <row r="34" spans="2:9" ht="13.5" thickBot="1">
      <c r="B34" s="11" t="s">
        <v>12</v>
      </c>
      <c r="C34" s="22"/>
      <c r="D34" s="217"/>
      <c r="E34" s="220">
        <v>12605.38812</v>
      </c>
      <c r="F34" s="151">
        <f>F22+F33+F26+F29+F11</f>
        <v>100</v>
      </c>
      <c r="G34" s="83"/>
      <c r="H34" s="83"/>
      <c r="I34" s="9"/>
    </row>
    <row r="35" spans="2:6" ht="12.75">
      <c r="B35" s="59" t="s">
        <v>17</v>
      </c>
      <c r="C35" s="60"/>
      <c r="D35" s="23"/>
      <c r="E35" s="61"/>
      <c r="F35" s="62"/>
    </row>
    <row r="36" spans="2:6" ht="12.75">
      <c r="B36" s="29"/>
      <c r="C36" s="23"/>
      <c r="D36" s="23"/>
      <c r="E36" s="24"/>
      <c r="F36" s="28"/>
    </row>
    <row r="37" spans="2:7" ht="12.75">
      <c r="B37" s="29" t="s">
        <v>7</v>
      </c>
      <c r="C37" s="23"/>
      <c r="D37" s="23"/>
      <c r="E37" s="24"/>
      <c r="F37" s="28"/>
      <c r="G37" s="30"/>
    </row>
    <row r="38" spans="2:7" ht="12.75">
      <c r="B38" s="29" t="s">
        <v>21</v>
      </c>
      <c r="C38" s="38" t="s">
        <v>10</v>
      </c>
      <c r="D38" s="23"/>
      <c r="E38" s="24"/>
      <c r="F38" s="28"/>
      <c r="G38" s="30"/>
    </row>
    <row r="39" spans="2:7" ht="12.75">
      <c r="B39" s="29" t="s">
        <v>133</v>
      </c>
      <c r="C39" s="23"/>
      <c r="D39" s="23"/>
      <c r="E39" s="24"/>
      <c r="F39" s="28"/>
      <c r="G39" s="30"/>
    </row>
    <row r="40" spans="1:7" ht="12.75">
      <c r="A40" s="4" t="s">
        <v>82</v>
      </c>
      <c r="B40" s="42" t="s">
        <v>25</v>
      </c>
      <c r="C40" s="97">
        <v>1062.9888</v>
      </c>
      <c r="D40" s="23"/>
      <c r="E40" s="24"/>
      <c r="F40" s="28"/>
      <c r="G40" s="30"/>
    </row>
    <row r="41" spans="1:7" ht="12.75">
      <c r="A41" s="4" t="s">
        <v>80</v>
      </c>
      <c r="B41" s="42" t="s">
        <v>26</v>
      </c>
      <c r="C41" s="97">
        <v>1001.2962</v>
      </c>
      <c r="D41" s="23"/>
      <c r="E41" s="24"/>
      <c r="F41" s="28"/>
      <c r="G41" s="30"/>
    </row>
    <row r="42" spans="1:7" ht="12.75">
      <c r="A42" s="4" t="s">
        <v>84</v>
      </c>
      <c r="B42" s="42" t="s">
        <v>28</v>
      </c>
      <c r="C42" s="97">
        <v>1001.8473</v>
      </c>
      <c r="D42" s="23"/>
      <c r="E42" s="24"/>
      <c r="F42" s="28"/>
      <c r="G42" s="30"/>
    </row>
    <row r="43" spans="1:7" ht="12.75">
      <c r="A43" s="4" t="s">
        <v>83</v>
      </c>
      <c r="B43" s="42" t="s">
        <v>31</v>
      </c>
      <c r="C43" s="97">
        <v>1002.2209</v>
      </c>
      <c r="D43" s="23"/>
      <c r="E43" s="24"/>
      <c r="F43" s="28"/>
      <c r="G43" s="30"/>
    </row>
    <row r="44" spans="1:7" ht="12.75">
      <c r="A44" s="4" t="s">
        <v>306</v>
      </c>
      <c r="B44" s="42" t="s">
        <v>309</v>
      </c>
      <c r="C44" s="97" t="s">
        <v>46</v>
      </c>
      <c r="D44" s="23"/>
      <c r="E44" s="24"/>
      <c r="F44" s="28"/>
      <c r="G44" s="30"/>
    </row>
    <row r="45" spans="1:7" ht="12.75">
      <c r="A45" s="4" t="s">
        <v>310</v>
      </c>
      <c r="B45" s="42" t="s">
        <v>308</v>
      </c>
      <c r="C45" s="97" t="s">
        <v>46</v>
      </c>
      <c r="D45" s="23"/>
      <c r="E45" s="24"/>
      <c r="F45" s="28"/>
      <c r="G45" s="30"/>
    </row>
    <row r="46" spans="1:7" ht="12.75">
      <c r="A46" s="4" t="s">
        <v>311</v>
      </c>
      <c r="B46" s="42" t="s">
        <v>312</v>
      </c>
      <c r="C46" s="97" t="s">
        <v>46</v>
      </c>
      <c r="D46" s="23"/>
      <c r="E46" s="24"/>
      <c r="F46" s="28"/>
      <c r="G46" s="30"/>
    </row>
    <row r="47" spans="1:7" ht="12.75">
      <c r="A47" s="4" t="s">
        <v>313</v>
      </c>
      <c r="B47" s="42" t="s">
        <v>315</v>
      </c>
      <c r="C47" s="97" t="s">
        <v>46</v>
      </c>
      <c r="D47" s="23"/>
      <c r="E47" s="24"/>
      <c r="F47" s="28"/>
      <c r="G47" s="30"/>
    </row>
    <row r="48" spans="2:7" ht="12.75">
      <c r="B48" s="42" t="s">
        <v>108</v>
      </c>
      <c r="C48" s="43"/>
      <c r="D48" s="23"/>
      <c r="E48" s="24"/>
      <c r="F48" s="28"/>
      <c r="G48" s="30"/>
    </row>
    <row r="49" spans="1:7" ht="12.75">
      <c r="A49" s="4" t="s">
        <v>82</v>
      </c>
      <c r="B49" s="42" t="s">
        <v>25</v>
      </c>
      <c r="C49" s="96">
        <v>1108.8651</v>
      </c>
      <c r="D49" s="23"/>
      <c r="E49" s="24"/>
      <c r="F49" s="28"/>
      <c r="G49" s="30"/>
    </row>
    <row r="50" spans="1:7" ht="12.75">
      <c r="A50" s="4" t="s">
        <v>80</v>
      </c>
      <c r="B50" s="42" t="s">
        <v>26</v>
      </c>
      <c r="C50" s="96">
        <v>1002.5396</v>
      </c>
      <c r="D50" s="23"/>
      <c r="E50" s="24"/>
      <c r="F50" s="28"/>
      <c r="G50" s="30"/>
    </row>
    <row r="51" spans="1:7" ht="12.75">
      <c r="A51" s="4" t="s">
        <v>84</v>
      </c>
      <c r="B51" s="42" t="s">
        <v>28</v>
      </c>
      <c r="C51" s="96">
        <v>1001.2985</v>
      </c>
      <c r="D51" s="23"/>
      <c r="E51" s="24"/>
      <c r="F51" s="28"/>
      <c r="G51" s="30"/>
    </row>
    <row r="52" spans="1:7" ht="12.75">
      <c r="A52" s="4" t="s">
        <v>83</v>
      </c>
      <c r="B52" s="42" t="s">
        <v>31</v>
      </c>
      <c r="C52" s="96">
        <v>1002.458</v>
      </c>
      <c r="D52" s="23"/>
      <c r="E52" s="24"/>
      <c r="F52" s="28"/>
      <c r="G52" s="30"/>
    </row>
    <row r="53" spans="1:7" ht="12.75">
      <c r="A53" s="4" t="s">
        <v>306</v>
      </c>
      <c r="B53" s="42" t="s">
        <v>309</v>
      </c>
      <c r="C53" s="96">
        <v>1109.1053</v>
      </c>
      <c r="D53" s="23"/>
      <c r="E53" s="24"/>
      <c r="F53" s="28"/>
      <c r="G53" s="30"/>
    </row>
    <row r="54" spans="1:7" ht="12.75">
      <c r="A54" s="4" t="s">
        <v>310</v>
      </c>
      <c r="B54" s="42" t="s">
        <v>308</v>
      </c>
      <c r="C54" s="96">
        <v>1002.5397</v>
      </c>
      <c r="D54" s="23"/>
      <c r="E54" s="24"/>
      <c r="F54" s="28"/>
      <c r="G54" s="30"/>
    </row>
    <row r="55" spans="1:7" ht="12.75">
      <c r="A55" s="4" t="s">
        <v>311</v>
      </c>
      <c r="B55" s="42" t="s">
        <v>312</v>
      </c>
      <c r="C55" s="96">
        <v>1001.3067</v>
      </c>
      <c r="D55" s="23"/>
      <c r="E55" s="24"/>
      <c r="F55" s="28"/>
      <c r="G55" s="30"/>
    </row>
    <row r="56" spans="1:7" ht="12.75">
      <c r="A56" s="4" t="s">
        <v>313</v>
      </c>
      <c r="B56" s="42" t="s">
        <v>315</v>
      </c>
      <c r="C56" s="96">
        <v>1002.4715</v>
      </c>
      <c r="D56" s="23"/>
      <c r="E56" s="24"/>
      <c r="F56" s="28"/>
      <c r="G56" s="30"/>
    </row>
    <row r="57" spans="2:7" ht="12.75">
      <c r="B57" s="29" t="s">
        <v>8</v>
      </c>
      <c r="C57" s="99" t="s">
        <v>10</v>
      </c>
      <c r="D57" s="23"/>
      <c r="E57" s="24"/>
      <c r="F57" s="28"/>
      <c r="G57" s="30"/>
    </row>
    <row r="58" spans="2:7" ht="12.75">
      <c r="B58" s="29" t="s">
        <v>9</v>
      </c>
      <c r="C58" s="99" t="s">
        <v>10</v>
      </c>
      <c r="D58" s="23"/>
      <c r="E58" s="24"/>
      <c r="F58" s="28"/>
      <c r="G58" s="30"/>
    </row>
    <row r="59" spans="2:8" ht="12.75">
      <c r="B59" s="29" t="s">
        <v>117</v>
      </c>
      <c r="C59" s="222">
        <v>450</v>
      </c>
      <c r="D59" s="23"/>
      <c r="E59" s="24"/>
      <c r="F59" s="28"/>
      <c r="G59" s="4"/>
      <c r="H59" s="4"/>
    </row>
    <row r="60" spans="2:7" ht="12.75">
      <c r="B60" s="29" t="s">
        <v>35</v>
      </c>
      <c r="C60" s="99" t="s">
        <v>520</v>
      </c>
      <c r="D60" s="23"/>
      <c r="E60" s="24"/>
      <c r="F60" s="28"/>
      <c r="G60" s="30"/>
    </row>
    <row r="61" spans="2:7" ht="13.5" thickBot="1">
      <c r="B61" s="29" t="s">
        <v>134</v>
      </c>
      <c r="C61" s="44"/>
      <c r="D61" s="23"/>
      <c r="E61" s="24"/>
      <c r="F61" s="28"/>
      <c r="G61" s="30"/>
    </row>
    <row r="62" spans="2:7" ht="13.5" thickBot="1">
      <c r="B62" s="45" t="s">
        <v>23</v>
      </c>
      <c r="C62" s="46" t="s">
        <v>13</v>
      </c>
      <c r="D62" s="47" t="s">
        <v>14</v>
      </c>
      <c r="E62" s="50"/>
      <c r="F62" s="51"/>
      <c r="G62" s="30"/>
    </row>
    <row r="63" spans="1:10" ht="12.75">
      <c r="A63" s="4" t="s">
        <v>80</v>
      </c>
      <c r="B63" s="55" t="s">
        <v>32</v>
      </c>
      <c r="C63" s="100">
        <v>35.96427899999998</v>
      </c>
      <c r="D63" s="100">
        <v>30.825026999999988</v>
      </c>
      <c r="E63" s="187" t="s">
        <v>114</v>
      </c>
      <c r="F63" s="51"/>
      <c r="G63" s="231"/>
      <c r="H63" s="35"/>
      <c r="I63" s="9"/>
      <c r="J63" s="9"/>
    </row>
    <row r="64" spans="1:10" ht="12.75">
      <c r="A64" s="4" t="s">
        <v>84</v>
      </c>
      <c r="B64" s="56" t="s">
        <v>27</v>
      </c>
      <c r="C64" s="101">
        <v>37.51066699999999</v>
      </c>
      <c r="D64" s="101">
        <v>32.15043299999999</v>
      </c>
      <c r="E64" s="187" t="s">
        <v>116</v>
      </c>
      <c r="F64" s="51"/>
      <c r="G64" s="231"/>
      <c r="H64" s="35"/>
      <c r="I64" s="9"/>
      <c r="J64" s="9"/>
    </row>
    <row r="65" spans="1:10" ht="12.75">
      <c r="A65" s="4" t="s">
        <v>83</v>
      </c>
      <c r="B65" s="56" t="s">
        <v>30</v>
      </c>
      <c r="C65" s="101">
        <v>36.95499</v>
      </c>
      <c r="D65" s="101">
        <v>31.674160999999998</v>
      </c>
      <c r="E65" s="187"/>
      <c r="F65" s="51"/>
      <c r="G65" s="231"/>
      <c r="H65" s="35"/>
      <c r="I65" s="9"/>
      <c r="J65" s="9"/>
    </row>
    <row r="66" spans="1:7" ht="12.75">
      <c r="A66" s="4" t="s">
        <v>310</v>
      </c>
      <c r="B66" s="56" t="s">
        <v>380</v>
      </c>
      <c r="C66" s="101">
        <v>17.326292000000002</v>
      </c>
      <c r="D66" s="101">
        <v>14.850382999999997</v>
      </c>
      <c r="E66" s="187"/>
      <c r="F66" s="51"/>
      <c r="G66" s="30"/>
    </row>
    <row r="67" spans="1:7" ht="12.75">
      <c r="A67" s="4" t="s">
        <v>311</v>
      </c>
      <c r="B67" s="56" t="s">
        <v>381</v>
      </c>
      <c r="C67" s="101">
        <v>16.80314</v>
      </c>
      <c r="D67" s="101">
        <v>14.401991</v>
      </c>
      <c r="E67" s="187"/>
      <c r="F67" s="51"/>
      <c r="G67" s="30"/>
    </row>
    <row r="68" spans="1:7" ht="13.5" thickBot="1">
      <c r="A68" s="4" t="s">
        <v>313</v>
      </c>
      <c r="B68" s="179" t="s">
        <v>382</v>
      </c>
      <c r="C68" s="57">
        <v>6.339973</v>
      </c>
      <c r="D68" s="57">
        <v>5.433998</v>
      </c>
      <c r="E68" s="187" t="s">
        <v>115</v>
      </c>
      <c r="F68" s="51"/>
      <c r="G68" s="30"/>
    </row>
    <row r="69" spans="2:6" ht="12.75">
      <c r="B69" s="48" t="s">
        <v>64</v>
      </c>
      <c r="C69" s="116"/>
      <c r="D69" s="116"/>
      <c r="E69" s="50"/>
      <c r="F69" s="51"/>
    </row>
    <row r="70" spans="2:6" ht="12.75">
      <c r="B70" s="48" t="s">
        <v>322</v>
      </c>
      <c r="C70" s="116"/>
      <c r="D70" s="116"/>
      <c r="E70" s="50"/>
      <c r="F70" s="51"/>
    </row>
    <row r="71" spans="2:6" ht="12.75">
      <c r="B71" s="48" t="s">
        <v>321</v>
      </c>
      <c r="C71" s="116"/>
      <c r="D71" s="116"/>
      <c r="E71" s="50"/>
      <c r="F71" s="51"/>
    </row>
    <row r="72" spans="2:6" ht="13.5" thickBot="1">
      <c r="B72" s="54" t="s">
        <v>69</v>
      </c>
      <c r="C72" s="63"/>
      <c r="D72" s="63"/>
      <c r="E72" s="64"/>
      <c r="F72" s="65"/>
    </row>
    <row r="73" ht="12.75">
      <c r="E73" s="9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PageLayoutView="0" workbookViewId="0" topLeftCell="B1">
      <selection activeCell="E46" sqref="E46"/>
    </sheetView>
  </sheetViews>
  <sheetFormatPr defaultColWidth="9.140625" defaultRowHeight="12.75"/>
  <cols>
    <col min="1" max="1" width="3.57421875" style="4" hidden="1" customWidth="1"/>
    <col min="2" max="2" width="77.8515625" style="4" customWidth="1"/>
    <col min="3" max="3" width="16.00390625" style="4" bestFit="1" customWidth="1"/>
    <col min="4" max="4" width="10.00390625" style="4" bestFit="1" customWidth="1"/>
    <col min="5" max="5" width="10.28125" style="4" bestFit="1" customWidth="1"/>
    <col min="6" max="6" width="19.8515625" style="4" customWidth="1"/>
    <col min="7" max="7" width="11.421875" style="232" customWidth="1"/>
    <col min="8" max="8" width="12.00390625" style="3" bestFit="1" customWidth="1"/>
    <col min="9" max="9" width="10.7109375" style="4" bestFit="1" customWidth="1"/>
    <col min="10" max="16384" width="9.140625" style="4" customWidth="1"/>
  </cols>
  <sheetData>
    <row r="1" spans="1:6" ht="18.75" customHeight="1">
      <c r="A1" s="4" t="s">
        <v>153</v>
      </c>
      <c r="B1" s="1" t="s">
        <v>24</v>
      </c>
      <c r="C1" s="1"/>
      <c r="D1" s="1"/>
      <c r="E1" s="1"/>
      <c r="F1" s="1"/>
    </row>
    <row r="2" spans="2:6" ht="13.5" thickBot="1">
      <c r="B2" s="5"/>
      <c r="C2" s="6"/>
      <c r="D2" s="6"/>
      <c r="E2" s="7"/>
      <c r="F2" s="233"/>
    </row>
    <row r="3" spans="2:6" ht="12.75">
      <c r="B3" s="289" t="s">
        <v>379</v>
      </c>
      <c r="C3" s="290"/>
      <c r="D3" s="290"/>
      <c r="E3" s="290"/>
      <c r="F3" s="291"/>
    </row>
    <row r="4" spans="2:6" ht="13.5" thickBot="1">
      <c r="B4" s="292" t="s">
        <v>498</v>
      </c>
      <c r="C4" s="293"/>
      <c r="D4" s="294"/>
      <c r="E4" s="294"/>
      <c r="F4" s="295"/>
    </row>
    <row r="5" spans="2:6" ht="39" thickBot="1">
      <c r="B5" s="234" t="s">
        <v>16</v>
      </c>
      <c r="C5" s="31" t="s">
        <v>0</v>
      </c>
      <c r="D5" s="32" t="s">
        <v>6</v>
      </c>
      <c r="E5" s="235" t="s">
        <v>1</v>
      </c>
      <c r="F5" s="236" t="s">
        <v>2</v>
      </c>
    </row>
    <row r="6" spans="2:6" ht="12.75">
      <c r="B6" s="25"/>
      <c r="C6" s="20"/>
      <c r="D6" s="13"/>
      <c r="E6" s="237"/>
      <c r="F6" s="26"/>
    </row>
    <row r="7" spans="2:6" ht="12.75">
      <c r="B7" s="12" t="s">
        <v>3</v>
      </c>
      <c r="C7" s="21"/>
      <c r="D7" s="14"/>
      <c r="E7" s="238"/>
      <c r="F7" s="41"/>
    </row>
    <row r="8" spans="2:6" ht="12.75">
      <c r="B8" s="52" t="s">
        <v>22</v>
      </c>
      <c r="C8" s="21"/>
      <c r="D8" s="14"/>
      <c r="E8" s="238"/>
      <c r="F8" s="41"/>
    </row>
    <row r="9" spans="2:6" ht="12.75">
      <c r="B9" s="66" t="s">
        <v>62</v>
      </c>
      <c r="C9" s="21"/>
      <c r="D9" s="14"/>
      <c r="E9" s="251"/>
      <c r="F9" s="41"/>
    </row>
    <row r="10" spans="1:10" ht="12.75">
      <c r="A10" s="4" t="s">
        <v>244</v>
      </c>
      <c r="B10" s="250" t="s">
        <v>458</v>
      </c>
      <c r="C10" s="198" t="s">
        <v>139</v>
      </c>
      <c r="D10" s="14">
        <v>900000</v>
      </c>
      <c r="E10" s="251">
        <v>902.6649</v>
      </c>
      <c r="F10" s="137">
        <f>ROUND(+E10/$E$31*100,2)</f>
        <v>14.76</v>
      </c>
      <c r="G10" s="254"/>
      <c r="H10" s="254"/>
      <c r="I10" s="9"/>
      <c r="J10" s="36"/>
    </row>
    <row r="11" spans="1:10" ht="12.75">
      <c r="A11" s="4" t="s">
        <v>300</v>
      </c>
      <c r="B11" s="250" t="s">
        <v>491</v>
      </c>
      <c r="C11" s="198" t="s">
        <v>139</v>
      </c>
      <c r="D11" s="14">
        <v>500000</v>
      </c>
      <c r="E11" s="251">
        <v>505.254</v>
      </c>
      <c r="F11" s="137">
        <f>ROUND(+E11/$E$31*100,2)</f>
        <v>8.26</v>
      </c>
      <c r="G11" s="254"/>
      <c r="H11" s="254"/>
      <c r="I11" s="9"/>
      <c r="J11" s="36"/>
    </row>
    <row r="12" spans="1:10" ht="12.75">
      <c r="A12" s="4" t="s">
        <v>299</v>
      </c>
      <c r="B12" s="250" t="s">
        <v>492</v>
      </c>
      <c r="C12" s="198" t="s">
        <v>146</v>
      </c>
      <c r="D12" s="14">
        <v>500000</v>
      </c>
      <c r="E12" s="251">
        <v>501.6915</v>
      </c>
      <c r="F12" s="137">
        <f>ROUND(+E12/$E$31*100,2)</f>
        <v>8.2</v>
      </c>
      <c r="G12" s="254"/>
      <c r="H12" s="254"/>
      <c r="I12" s="9"/>
      <c r="J12" s="36"/>
    </row>
    <row r="13" spans="1:10" ht="13.5" thickBot="1">
      <c r="A13" s="4" t="s">
        <v>298</v>
      </c>
      <c r="B13" s="250" t="s">
        <v>489</v>
      </c>
      <c r="C13" s="198" t="s">
        <v>328</v>
      </c>
      <c r="D13" s="14">
        <v>340000</v>
      </c>
      <c r="E13" s="251">
        <v>340.71638</v>
      </c>
      <c r="F13" s="137">
        <f>ROUND(+E13/$E$31*100,2)</f>
        <v>5.57</v>
      </c>
      <c r="G13" s="254"/>
      <c r="H13" s="254"/>
      <c r="I13" s="9"/>
      <c r="J13" s="36"/>
    </row>
    <row r="14" spans="2:8" ht="13.5" thickBot="1">
      <c r="B14" s="12" t="s">
        <v>4</v>
      </c>
      <c r="C14" s="21"/>
      <c r="D14" s="14"/>
      <c r="E14" s="152">
        <f>SUM(E10:E13)-0.002</f>
        <v>2250.32478</v>
      </c>
      <c r="F14" s="152">
        <f>+E14/$E$31*100</f>
        <v>36.79062577526586</v>
      </c>
      <c r="G14" s="254"/>
      <c r="H14" s="254"/>
    </row>
    <row r="15" spans="2:6" ht="12.75">
      <c r="B15" s="12" t="s">
        <v>104</v>
      </c>
      <c r="C15" s="21"/>
      <c r="D15" s="14"/>
      <c r="E15" s="251"/>
      <c r="F15" s="41"/>
    </row>
    <row r="16" spans="1:10" ht="13.5" thickBot="1">
      <c r="A16" s="4" t="s">
        <v>278</v>
      </c>
      <c r="B16" s="250" t="s">
        <v>474</v>
      </c>
      <c r="C16" s="198" t="s">
        <v>280</v>
      </c>
      <c r="D16" s="14">
        <v>900000</v>
      </c>
      <c r="E16" s="251">
        <v>905.1606</v>
      </c>
      <c r="F16" s="137">
        <f>ROUND(+E16/$E$31*100,2)</f>
        <v>14.8</v>
      </c>
      <c r="G16" s="254"/>
      <c r="H16" s="254"/>
      <c r="I16" s="9"/>
      <c r="J16" s="36"/>
    </row>
    <row r="17" spans="2:8" ht="13.5" thickBot="1">
      <c r="B17" s="12" t="s">
        <v>4</v>
      </c>
      <c r="C17" s="21"/>
      <c r="D17" s="14"/>
      <c r="E17" s="152">
        <f>SUM(E16:E16)</f>
        <v>905.1606</v>
      </c>
      <c r="F17" s="152">
        <f>+E17/$E$31*100</f>
        <v>14.798497175645517</v>
      </c>
      <c r="G17" s="254"/>
      <c r="H17" s="254"/>
    </row>
    <row r="18" spans="2:6" ht="12.75">
      <c r="B18" s="52"/>
      <c r="C18" s="21"/>
      <c r="D18" s="14"/>
      <c r="E18" s="251"/>
      <c r="F18" s="41"/>
    </row>
    <row r="19" spans="2:6" ht="12.75">
      <c r="B19" s="12" t="s">
        <v>11</v>
      </c>
      <c r="C19" s="21"/>
      <c r="D19" s="14"/>
      <c r="E19" s="239"/>
      <c r="F19" s="27"/>
    </row>
    <row r="20" spans="2:6" ht="12.75">
      <c r="B20" s="12" t="s">
        <v>20</v>
      </c>
      <c r="C20" s="21"/>
      <c r="D20" s="14"/>
      <c r="E20" s="240"/>
      <c r="F20" s="27"/>
    </row>
    <row r="21" spans="1:10" ht="12.75">
      <c r="A21" s="4" t="s">
        <v>305</v>
      </c>
      <c r="B21" s="250" t="s">
        <v>358</v>
      </c>
      <c r="C21" s="198" t="s">
        <v>325</v>
      </c>
      <c r="D21" s="14">
        <v>1000000</v>
      </c>
      <c r="E21" s="240">
        <v>910.817</v>
      </c>
      <c r="F21" s="137">
        <f aca="true" t="shared" si="0" ref="F21:F26">ROUND(+E21/$E$31*100,2)</f>
        <v>14.89</v>
      </c>
      <c r="G21" s="254"/>
      <c r="H21" s="254"/>
      <c r="I21" s="9"/>
      <c r="J21" s="36"/>
    </row>
    <row r="22" spans="1:10" ht="12.75">
      <c r="A22" s="4" t="s">
        <v>301</v>
      </c>
      <c r="B22" s="250" t="s">
        <v>493</v>
      </c>
      <c r="C22" s="198" t="s">
        <v>325</v>
      </c>
      <c r="D22" s="14">
        <v>500000</v>
      </c>
      <c r="E22" s="240">
        <v>460.907</v>
      </c>
      <c r="F22" s="137">
        <f>ROUND(+E22/$E$31*100,2)+0.01</f>
        <v>7.55</v>
      </c>
      <c r="G22" s="254"/>
      <c r="H22" s="254"/>
      <c r="I22" s="9"/>
      <c r="J22" s="36"/>
    </row>
    <row r="23" spans="1:10" ht="12.75">
      <c r="A23" s="4" t="s">
        <v>303</v>
      </c>
      <c r="B23" s="250" t="s">
        <v>359</v>
      </c>
      <c r="C23" s="198" t="s">
        <v>136</v>
      </c>
      <c r="D23" s="14">
        <v>500000</v>
      </c>
      <c r="E23" s="240">
        <v>460.7845</v>
      </c>
      <c r="F23" s="137">
        <f t="shared" si="0"/>
        <v>7.53</v>
      </c>
      <c r="G23" s="254"/>
      <c r="H23" s="254"/>
      <c r="I23" s="9"/>
      <c r="J23" s="36"/>
    </row>
    <row r="24" spans="1:10" ht="12.75">
      <c r="A24" s="4" t="s">
        <v>304</v>
      </c>
      <c r="B24" s="250" t="s">
        <v>360</v>
      </c>
      <c r="C24" s="198" t="s">
        <v>135</v>
      </c>
      <c r="D24" s="14">
        <v>500000</v>
      </c>
      <c r="E24" s="240">
        <v>460.183</v>
      </c>
      <c r="F24" s="137">
        <f t="shared" si="0"/>
        <v>7.52</v>
      </c>
      <c r="G24" s="254"/>
      <c r="H24" s="254"/>
      <c r="I24" s="9"/>
      <c r="J24" s="36"/>
    </row>
    <row r="25" spans="1:10" ht="12.75">
      <c r="A25" s="4" t="s">
        <v>302</v>
      </c>
      <c r="B25" s="250" t="s">
        <v>490</v>
      </c>
      <c r="C25" s="198" t="s">
        <v>136</v>
      </c>
      <c r="D25" s="14">
        <v>500000</v>
      </c>
      <c r="E25" s="240">
        <v>457.4805</v>
      </c>
      <c r="F25" s="137">
        <f t="shared" si="0"/>
        <v>7.48</v>
      </c>
      <c r="G25" s="254"/>
      <c r="H25" s="254"/>
      <c r="I25" s="9"/>
      <c r="J25" s="36"/>
    </row>
    <row r="26" spans="1:10" ht="13.5" thickBot="1">
      <c r="A26" s="4" t="s">
        <v>158</v>
      </c>
      <c r="B26" s="250" t="s">
        <v>335</v>
      </c>
      <c r="C26" s="198" t="s">
        <v>136</v>
      </c>
      <c r="D26" s="14">
        <v>175000</v>
      </c>
      <c r="E26" s="240">
        <v>174.625675</v>
      </c>
      <c r="F26" s="137">
        <f t="shared" si="0"/>
        <v>2.85</v>
      </c>
      <c r="G26" s="254"/>
      <c r="H26" s="254"/>
      <c r="I26" s="9"/>
      <c r="J26" s="36"/>
    </row>
    <row r="27" spans="2:8" ht="13.5" thickBot="1">
      <c r="B27" s="12" t="s">
        <v>4</v>
      </c>
      <c r="C27" s="15"/>
      <c r="D27" s="147"/>
      <c r="E27" s="152">
        <f>SUM(E21:E26)</f>
        <v>2924.797675</v>
      </c>
      <c r="F27" s="152">
        <f>+E27/$E$31*100</f>
        <v>47.817602901432146</v>
      </c>
      <c r="G27" s="254"/>
      <c r="H27" s="254"/>
    </row>
    <row r="28" spans="2:6" ht="12.75">
      <c r="B28" s="12" t="s">
        <v>5</v>
      </c>
      <c r="C28" s="21"/>
      <c r="D28" s="14"/>
      <c r="E28" s="240"/>
      <c r="F28" s="139"/>
    </row>
    <row r="29" spans="2:8" ht="13.5" thickBot="1">
      <c r="B29" s="25" t="s">
        <v>18</v>
      </c>
      <c r="C29" s="21"/>
      <c r="D29" s="14"/>
      <c r="E29" s="174">
        <f>E31-E28-E27-E17-E14</f>
        <v>36.28803499999958</v>
      </c>
      <c r="F29" s="210">
        <f>+E29/$E$31*100</f>
        <v>0.5932741476564705</v>
      </c>
      <c r="G29" s="254"/>
      <c r="H29" s="254"/>
    </row>
    <row r="30" spans="2:8" ht="13.5" thickBot="1">
      <c r="B30" s="12" t="s">
        <v>4</v>
      </c>
      <c r="C30" s="15"/>
      <c r="D30" s="147"/>
      <c r="E30" s="152">
        <f>SUM(E29)</f>
        <v>36.28803499999958</v>
      </c>
      <c r="F30" s="152">
        <f>+E30/$E$31*100</f>
        <v>0.5932741476564705</v>
      </c>
      <c r="G30" s="254"/>
      <c r="H30" s="254"/>
    </row>
    <row r="31" spans="2:8" ht="13.5" thickBot="1">
      <c r="B31" s="11" t="s">
        <v>12</v>
      </c>
      <c r="C31" s="22"/>
      <c r="D31" s="148"/>
      <c r="E31" s="150">
        <v>6116.5710899999995</v>
      </c>
      <c r="F31" s="241">
        <f>+F30+F27+F17+F14</f>
        <v>100</v>
      </c>
      <c r="G31" s="254"/>
      <c r="H31" s="254"/>
    </row>
    <row r="32" spans="2:6" ht="12.75">
      <c r="B32" s="59" t="s">
        <v>17</v>
      </c>
      <c r="C32" s="60"/>
      <c r="D32" s="60"/>
      <c r="E32" s="242"/>
      <c r="F32" s="62"/>
    </row>
    <row r="33" spans="2:6" ht="12.75">
      <c r="B33" s="29"/>
      <c r="C33" s="23"/>
      <c r="D33" s="23"/>
      <c r="E33" s="243"/>
      <c r="F33" s="28"/>
    </row>
    <row r="34" spans="2:7" ht="12.75">
      <c r="B34" s="29" t="s">
        <v>7</v>
      </c>
      <c r="C34" s="23"/>
      <c r="D34" s="23"/>
      <c r="E34" s="243"/>
      <c r="F34" s="28"/>
      <c r="G34" s="244"/>
    </row>
    <row r="35" spans="2:7" ht="12.75">
      <c r="B35" s="29" t="s">
        <v>21</v>
      </c>
      <c r="C35" s="38" t="s">
        <v>10</v>
      </c>
      <c r="D35" s="23"/>
      <c r="E35" s="243"/>
      <c r="F35" s="28"/>
      <c r="G35" s="244"/>
    </row>
    <row r="36" spans="2:7" ht="12.75">
      <c r="B36" s="29" t="s">
        <v>385</v>
      </c>
      <c r="C36" s="23"/>
      <c r="D36" s="23"/>
      <c r="E36" s="243"/>
      <c r="F36" s="28"/>
      <c r="G36" s="244"/>
    </row>
    <row r="37" spans="1:7" ht="12.75">
      <c r="A37" s="4" t="s">
        <v>82</v>
      </c>
      <c r="B37" s="42" t="s">
        <v>25</v>
      </c>
      <c r="C37" s="97" t="s">
        <v>46</v>
      </c>
      <c r="D37" s="44"/>
      <c r="E37" s="243"/>
      <c r="F37" s="28"/>
      <c r="G37" s="244"/>
    </row>
    <row r="38" spans="1:7" ht="12.75">
      <c r="A38" s="4" t="s">
        <v>85</v>
      </c>
      <c r="B38" s="42" t="s">
        <v>44</v>
      </c>
      <c r="C38" s="97" t="s">
        <v>46</v>
      </c>
      <c r="D38" s="44"/>
      <c r="E38" s="243"/>
      <c r="F38" s="28"/>
      <c r="G38" s="244"/>
    </row>
    <row r="39" spans="1:7" ht="12.75">
      <c r="A39" s="4" t="s">
        <v>306</v>
      </c>
      <c r="B39" s="42" t="s">
        <v>309</v>
      </c>
      <c r="C39" s="97" t="s">
        <v>46</v>
      </c>
      <c r="D39" s="44"/>
      <c r="E39" s="243"/>
      <c r="F39" s="28"/>
      <c r="G39" s="244"/>
    </row>
    <row r="40" spans="2:7" ht="12.75">
      <c r="B40" s="42" t="s">
        <v>108</v>
      </c>
      <c r="C40" s="97"/>
      <c r="D40" s="44"/>
      <c r="E40" s="243"/>
      <c r="F40" s="28"/>
      <c r="G40" s="244"/>
    </row>
    <row r="41" spans="1:7" ht="12.75">
      <c r="A41" s="4" t="s">
        <v>82</v>
      </c>
      <c r="B41" s="42" t="s">
        <v>25</v>
      </c>
      <c r="C41" s="97">
        <v>1004.5712</v>
      </c>
      <c r="D41" s="44"/>
      <c r="E41" s="243"/>
      <c r="F41" s="28"/>
      <c r="G41" s="244"/>
    </row>
    <row r="42" spans="1:7" ht="12.75">
      <c r="A42" s="4" t="s">
        <v>85</v>
      </c>
      <c r="B42" s="42" t="s">
        <v>44</v>
      </c>
      <c r="C42" s="97">
        <v>1004.5719</v>
      </c>
      <c r="D42" s="44"/>
      <c r="E42" s="243"/>
      <c r="F42" s="28"/>
      <c r="G42" s="244"/>
    </row>
    <row r="43" spans="1:7" ht="12.75">
      <c r="A43" s="4" t="s">
        <v>306</v>
      </c>
      <c r="B43" s="42" t="s">
        <v>309</v>
      </c>
      <c r="C43" s="97">
        <v>1004.618</v>
      </c>
      <c r="D43" s="44"/>
      <c r="E43" s="243"/>
      <c r="F43" s="28"/>
      <c r="G43" s="244"/>
    </row>
    <row r="44" spans="2:7" ht="12.75">
      <c r="B44" s="42"/>
      <c r="C44" s="97"/>
      <c r="D44" s="44"/>
      <c r="E44" s="243"/>
      <c r="F44" s="28"/>
      <c r="G44" s="244"/>
    </row>
    <row r="45" spans="2:7" ht="12.75">
      <c r="B45" s="29" t="s">
        <v>8</v>
      </c>
      <c r="C45" s="99" t="s">
        <v>10</v>
      </c>
      <c r="D45" s="44"/>
      <c r="E45" s="243"/>
      <c r="F45" s="28"/>
      <c r="G45" s="244"/>
    </row>
    <row r="46" spans="2:7" ht="12.75">
      <c r="B46" s="29" t="s">
        <v>9</v>
      </c>
      <c r="C46" s="99" t="s">
        <v>10</v>
      </c>
      <c r="D46" s="44"/>
      <c r="E46" s="243"/>
      <c r="F46" s="28"/>
      <c r="G46" s="244"/>
    </row>
    <row r="47" spans="2:8" ht="12.75">
      <c r="B47" s="29" t="s">
        <v>117</v>
      </c>
      <c r="C47" s="99" t="s">
        <v>10</v>
      </c>
      <c r="D47" s="44"/>
      <c r="E47" s="243"/>
      <c r="F47" s="28"/>
      <c r="G47" s="4"/>
      <c r="H47" s="4"/>
    </row>
    <row r="48" spans="2:7" ht="12.75">
      <c r="B48" s="29" t="s">
        <v>35</v>
      </c>
      <c r="C48" s="99" t="s">
        <v>521</v>
      </c>
      <c r="D48" s="44"/>
      <c r="E48" s="243"/>
      <c r="F48" s="28"/>
      <c r="G48" s="244"/>
    </row>
    <row r="49" spans="2:7" ht="13.5" thickBot="1">
      <c r="B49" s="29" t="s">
        <v>65</v>
      </c>
      <c r="C49" s="44"/>
      <c r="D49" s="44"/>
      <c r="E49" s="243"/>
      <c r="F49" s="28"/>
      <c r="G49" s="244"/>
    </row>
    <row r="50" spans="2:7" ht="13.5" thickBot="1">
      <c r="B50" s="111" t="s">
        <v>23</v>
      </c>
      <c r="C50" s="104" t="s">
        <v>13</v>
      </c>
      <c r="D50" s="104" t="s">
        <v>14</v>
      </c>
      <c r="E50" s="245"/>
      <c r="F50" s="51"/>
      <c r="G50" s="244"/>
    </row>
    <row r="51" spans="1:7" ht="13.5" thickBot="1">
      <c r="A51" s="4" t="s">
        <v>87</v>
      </c>
      <c r="B51" s="113" t="s">
        <v>45</v>
      </c>
      <c r="C51" s="114" t="s">
        <v>46</v>
      </c>
      <c r="D51" s="114" t="s">
        <v>46</v>
      </c>
      <c r="E51" s="245"/>
      <c r="F51" s="51"/>
      <c r="G51" s="244"/>
    </row>
    <row r="52" spans="2:6" ht="12.75">
      <c r="B52" s="48" t="s">
        <v>64</v>
      </c>
      <c r="C52" s="49"/>
      <c r="D52" s="49"/>
      <c r="E52" s="245"/>
      <c r="F52" s="51"/>
    </row>
    <row r="53" spans="2:6" ht="12.75">
      <c r="B53" s="48" t="s">
        <v>386</v>
      </c>
      <c r="C53" s="49"/>
      <c r="D53" s="49"/>
      <c r="E53" s="245"/>
      <c r="F53" s="51"/>
    </row>
    <row r="54" spans="2:6" ht="12.75">
      <c r="B54" s="48" t="s">
        <v>321</v>
      </c>
      <c r="C54" s="49"/>
      <c r="D54" s="49"/>
      <c r="E54" s="245"/>
      <c r="F54" s="51"/>
    </row>
    <row r="55" spans="2:6" ht="13.5" thickBot="1">
      <c r="B55" s="54" t="s">
        <v>69</v>
      </c>
      <c r="C55" s="63"/>
      <c r="D55" s="63"/>
      <c r="E55" s="246"/>
      <c r="F55" s="65"/>
    </row>
    <row r="56" ht="12.75">
      <c r="E56" s="247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bestFit="1" customWidth="1"/>
    <col min="2" max="2" width="16.8515625" style="0" bestFit="1" customWidth="1"/>
    <col min="3" max="3" width="11.28125" style="0" bestFit="1" customWidth="1"/>
    <col min="4" max="4" width="6.8515625" style="0" bestFit="1" customWidth="1"/>
    <col min="5" max="5" width="14.8515625" style="0" bestFit="1" customWidth="1"/>
    <col min="6" max="6" width="22.28125" style="0" bestFit="1" customWidth="1"/>
    <col min="7" max="7" width="12.00390625" style="0" bestFit="1" customWidth="1"/>
    <col min="8" max="8" width="18.00390625" style="0" bestFit="1" customWidth="1"/>
    <col min="9" max="9" width="13.140625" style="0" bestFit="1" customWidth="1"/>
    <col min="10" max="10" width="18.8515625" style="0" customWidth="1"/>
    <col min="11" max="11" width="17.00390625" style="0" hidden="1" customWidth="1"/>
    <col min="12" max="12" width="9.57421875" style="0" hidden="1" customWidth="1"/>
    <col min="13" max="13" width="14.140625" style="0" bestFit="1" customWidth="1"/>
    <col min="14" max="15" width="9.57421875" style="0" bestFit="1" customWidth="1"/>
    <col min="16" max="16" width="9.00390625" style="0" bestFit="1" customWidth="1"/>
    <col min="17" max="17" width="10.28125" style="0" bestFit="1" customWidth="1"/>
    <col min="18" max="18" width="14.140625" style="0" bestFit="1" customWidth="1"/>
    <col min="19" max="20" width="9.57421875" style="0" bestFit="1" customWidth="1"/>
    <col min="21" max="21" width="10.28125" style="0" bestFit="1" customWidth="1"/>
    <col min="22" max="22" width="11.57421875" style="0" bestFit="1" customWidth="1"/>
    <col min="23" max="25" width="9.57421875" style="0" bestFit="1" customWidth="1"/>
    <col min="26" max="26" width="9.00390625" style="0" bestFit="1" customWidth="1"/>
  </cols>
  <sheetData>
    <row r="1" spans="1:26" ht="12.75">
      <c r="A1" s="118" t="s">
        <v>73</v>
      </c>
      <c r="B1" s="119" t="s">
        <v>90</v>
      </c>
      <c r="C1" s="119" t="s">
        <v>91</v>
      </c>
      <c r="D1" s="119" t="s">
        <v>92</v>
      </c>
      <c r="E1" s="120" t="s">
        <v>93</v>
      </c>
      <c r="F1" s="120" t="s">
        <v>94</v>
      </c>
      <c r="G1" s="119" t="s">
        <v>95</v>
      </c>
      <c r="H1" s="119" t="s">
        <v>96</v>
      </c>
      <c r="I1" s="119" t="s">
        <v>97</v>
      </c>
      <c r="J1" s="119" t="s">
        <v>98</v>
      </c>
      <c r="K1" s="121" t="s">
        <v>99</v>
      </c>
      <c r="L1" s="121" t="s">
        <v>74</v>
      </c>
      <c r="M1" s="121" t="s">
        <v>100</v>
      </c>
      <c r="N1" s="122">
        <v>100</v>
      </c>
      <c r="O1" s="122">
        <v>27.68125</v>
      </c>
      <c r="P1" s="122">
        <f>+N1-O1</f>
        <v>72.31875</v>
      </c>
      <c r="Q1" s="122">
        <f>+N1+O1</f>
        <v>127.68125</v>
      </c>
      <c r="R1" s="123" t="s">
        <v>100</v>
      </c>
      <c r="S1" s="123">
        <v>100</v>
      </c>
      <c r="T1" s="124">
        <v>13.840625</v>
      </c>
      <c r="U1" s="123">
        <f>+S1-T1</f>
        <v>86.159375</v>
      </c>
      <c r="V1" s="123">
        <f>+S1+T1</f>
        <v>113.840625</v>
      </c>
      <c r="W1" s="123">
        <v>100</v>
      </c>
      <c r="X1" s="124">
        <v>22.145</v>
      </c>
      <c r="Y1" s="123">
        <f>+W1-X1</f>
        <v>77.855</v>
      </c>
      <c r="Z1" s="123">
        <f>+W1+X1</f>
        <v>122.145</v>
      </c>
    </row>
    <row r="2" spans="1:26" ht="15">
      <c r="A2" s="125" t="str">
        <f>+TRIM(B2)&amp;TRIM(D2)&amp;TRIM(J2)</f>
        <v>Liquid</v>
      </c>
      <c r="B2" s="126"/>
      <c r="C2" s="126"/>
      <c r="D2" s="126"/>
      <c r="E2" s="127"/>
      <c r="F2" s="127"/>
      <c r="G2" s="128"/>
      <c r="H2" s="129">
        <f aca="true" t="shared" si="0" ref="H2:H8">+G2/10*100</f>
        <v>0</v>
      </c>
      <c r="I2" s="130"/>
      <c r="J2" s="126" t="s">
        <v>101</v>
      </c>
      <c r="K2" s="131"/>
      <c r="L2" s="131"/>
      <c r="M2" s="129">
        <f>($Q$1*G2/$N$1)</f>
        <v>0</v>
      </c>
      <c r="N2" s="129">
        <f>(M2*$O$1/$Q$1)</f>
        <v>0</v>
      </c>
      <c r="O2" s="129">
        <f>+M2-N2</f>
        <v>0</v>
      </c>
      <c r="P2" s="132">
        <f aca="true" t="shared" si="1" ref="P2:P65">+O2-G2</f>
        <v>0</v>
      </c>
      <c r="Q2" s="132"/>
      <c r="R2" s="129"/>
      <c r="S2" s="129"/>
      <c r="T2" s="129"/>
      <c r="U2" s="129"/>
      <c r="V2" s="129"/>
      <c r="W2" s="129"/>
      <c r="X2" s="129"/>
      <c r="Y2" s="129"/>
      <c r="Z2" s="132"/>
    </row>
    <row r="3" spans="1:26" ht="15">
      <c r="A3" s="125" t="str">
        <f aca="true" t="shared" si="2" ref="A3:A66">+TRIM(B3)&amp;TRIM(D3)&amp;TRIM(J3)</f>
        <v>Liquid</v>
      </c>
      <c r="B3" s="126"/>
      <c r="C3" s="126"/>
      <c r="D3" s="126"/>
      <c r="E3" s="127"/>
      <c r="F3" s="127"/>
      <c r="G3" s="128"/>
      <c r="H3" s="129">
        <f t="shared" si="0"/>
        <v>0</v>
      </c>
      <c r="I3" s="130"/>
      <c r="J3" s="126" t="s">
        <v>101</v>
      </c>
      <c r="K3" s="131"/>
      <c r="L3" s="131"/>
      <c r="M3" s="129">
        <f>+$Q$1*G3/$N$1</f>
        <v>0</v>
      </c>
      <c r="N3" s="129">
        <f aca="true" t="shared" si="3" ref="N3:N66">+M3*$O$1/$Q$1</f>
        <v>0</v>
      </c>
      <c r="O3" s="129">
        <f aca="true" t="shared" si="4" ref="O3:O66">+M3-N3</f>
        <v>0</v>
      </c>
      <c r="P3" s="132">
        <f t="shared" si="1"/>
        <v>0</v>
      </c>
      <c r="Q3" s="132"/>
      <c r="R3" s="129"/>
      <c r="S3" s="129"/>
      <c r="T3" s="129"/>
      <c r="U3" s="129"/>
      <c r="V3" s="132"/>
      <c r="W3" s="129"/>
      <c r="X3" s="129"/>
      <c r="Y3" s="129"/>
      <c r="Z3" s="129"/>
    </row>
    <row r="4" spans="1:26" ht="15">
      <c r="A4" s="125" t="str">
        <f t="shared" si="2"/>
        <v>Liquid</v>
      </c>
      <c r="B4" s="126"/>
      <c r="C4" s="126"/>
      <c r="D4" s="126"/>
      <c r="E4" s="127"/>
      <c r="F4" s="127"/>
      <c r="G4" s="128"/>
      <c r="H4" s="129">
        <f t="shared" si="0"/>
        <v>0</v>
      </c>
      <c r="I4" s="130"/>
      <c r="J4" s="126" t="s">
        <v>101</v>
      </c>
      <c r="K4" s="131"/>
      <c r="L4" s="131"/>
      <c r="M4" s="129">
        <f aca="true" t="shared" si="5" ref="M4:M67">+$Q$1*G4/$N$1</f>
        <v>0</v>
      </c>
      <c r="N4" s="129">
        <f t="shared" si="3"/>
        <v>0</v>
      </c>
      <c r="O4" s="129">
        <f t="shared" si="4"/>
        <v>0</v>
      </c>
      <c r="P4" s="132">
        <f t="shared" si="1"/>
        <v>0</v>
      </c>
      <c r="Q4" s="132"/>
      <c r="R4" s="129"/>
      <c r="S4" s="129"/>
      <c r="T4" s="129"/>
      <c r="U4" s="132"/>
      <c r="V4" s="132"/>
      <c r="W4" s="129"/>
      <c r="X4" s="129"/>
      <c r="Y4" s="129"/>
      <c r="Z4" s="129"/>
    </row>
    <row r="5" spans="1:26" ht="15">
      <c r="A5" s="125" t="str">
        <f t="shared" si="2"/>
        <v>Liquid</v>
      </c>
      <c r="B5" s="126"/>
      <c r="C5" s="126"/>
      <c r="D5" s="126"/>
      <c r="E5" s="127"/>
      <c r="F5" s="127"/>
      <c r="G5" s="128"/>
      <c r="H5" s="129">
        <f t="shared" si="0"/>
        <v>0</v>
      </c>
      <c r="I5" s="130"/>
      <c r="J5" s="126" t="s">
        <v>101</v>
      </c>
      <c r="K5" s="131"/>
      <c r="L5" s="131"/>
      <c r="M5" s="129">
        <f t="shared" si="5"/>
        <v>0</v>
      </c>
      <c r="N5" s="129">
        <f t="shared" si="3"/>
        <v>0</v>
      </c>
      <c r="O5" s="129">
        <f t="shared" si="4"/>
        <v>0</v>
      </c>
      <c r="P5" s="132">
        <f t="shared" si="1"/>
        <v>0</v>
      </c>
      <c r="Q5" s="132"/>
      <c r="R5" s="129"/>
      <c r="S5" s="129"/>
      <c r="T5" s="129"/>
      <c r="U5" s="132"/>
      <c r="V5" s="132"/>
      <c r="W5" s="129"/>
      <c r="X5" s="129"/>
      <c r="Y5" s="129"/>
      <c r="Z5" s="129"/>
    </row>
    <row r="6" spans="1:26" ht="15">
      <c r="A6" s="125" t="str">
        <f t="shared" si="2"/>
        <v>Liquid</v>
      </c>
      <c r="B6" s="126"/>
      <c r="C6" s="126"/>
      <c r="D6" s="126"/>
      <c r="E6" s="127"/>
      <c r="F6" s="127"/>
      <c r="G6" s="128"/>
      <c r="H6" s="129">
        <f t="shared" si="0"/>
        <v>0</v>
      </c>
      <c r="I6" s="130"/>
      <c r="J6" s="126" t="s">
        <v>101</v>
      </c>
      <c r="K6" s="131"/>
      <c r="L6" s="131"/>
      <c r="M6" s="129">
        <f t="shared" si="5"/>
        <v>0</v>
      </c>
      <c r="N6" s="129">
        <f t="shared" si="3"/>
        <v>0</v>
      </c>
      <c r="O6" s="129">
        <f t="shared" si="4"/>
        <v>0</v>
      </c>
      <c r="P6" s="132">
        <f t="shared" si="1"/>
        <v>0</v>
      </c>
      <c r="Q6" s="132"/>
      <c r="R6" s="129"/>
      <c r="S6" s="129"/>
      <c r="T6" s="129"/>
      <c r="U6" s="132"/>
      <c r="V6" s="132"/>
      <c r="W6" s="129"/>
      <c r="X6" s="129"/>
      <c r="Y6" s="129"/>
      <c r="Z6" s="129"/>
    </row>
    <row r="7" spans="1:26" ht="15">
      <c r="A7" s="125" t="str">
        <f t="shared" si="2"/>
        <v>Liquid</v>
      </c>
      <c r="B7" s="126"/>
      <c r="C7" s="126"/>
      <c r="D7" s="126"/>
      <c r="E7" s="127"/>
      <c r="F7" s="127"/>
      <c r="G7" s="128"/>
      <c r="H7" s="129">
        <f t="shared" si="0"/>
        <v>0</v>
      </c>
      <c r="I7" s="130"/>
      <c r="J7" s="126" t="s">
        <v>101</v>
      </c>
      <c r="K7" s="131"/>
      <c r="L7" s="131"/>
      <c r="M7" s="129">
        <f t="shared" si="5"/>
        <v>0</v>
      </c>
      <c r="N7" s="129">
        <f t="shared" si="3"/>
        <v>0</v>
      </c>
      <c r="O7" s="129">
        <f t="shared" si="4"/>
        <v>0</v>
      </c>
      <c r="P7" s="132">
        <f t="shared" si="1"/>
        <v>0</v>
      </c>
      <c r="Q7" s="132"/>
      <c r="R7" s="129"/>
      <c r="S7" s="129"/>
      <c r="T7" s="129"/>
      <c r="U7" s="132"/>
      <c r="V7" s="132"/>
      <c r="W7" s="129"/>
      <c r="X7" s="129"/>
      <c r="Y7" s="129"/>
      <c r="Z7" s="129"/>
    </row>
    <row r="8" spans="1:26" ht="15">
      <c r="A8" s="125" t="str">
        <f t="shared" si="2"/>
        <v>Liquid</v>
      </c>
      <c r="B8" s="126"/>
      <c r="C8" s="126"/>
      <c r="D8" s="126"/>
      <c r="E8" s="127"/>
      <c r="F8" s="127"/>
      <c r="G8" s="128"/>
      <c r="H8" s="129">
        <f t="shared" si="0"/>
        <v>0</v>
      </c>
      <c r="I8" s="130"/>
      <c r="J8" s="126" t="s">
        <v>101</v>
      </c>
      <c r="K8" s="131"/>
      <c r="L8" s="131"/>
      <c r="M8" s="129">
        <f t="shared" si="5"/>
        <v>0</v>
      </c>
      <c r="N8" s="129">
        <f t="shared" si="3"/>
        <v>0</v>
      </c>
      <c r="O8" s="129">
        <f t="shared" si="4"/>
        <v>0</v>
      </c>
      <c r="P8" s="132">
        <f t="shared" si="1"/>
        <v>0</v>
      </c>
      <c r="Q8" s="132"/>
      <c r="R8" s="129"/>
      <c r="S8" s="129"/>
      <c r="T8" s="129"/>
      <c r="U8" s="132"/>
      <c r="V8" s="132"/>
      <c r="W8" s="129"/>
      <c r="X8" s="129"/>
      <c r="Y8" s="129"/>
      <c r="Z8" s="129"/>
    </row>
    <row r="9" spans="1:26" ht="15">
      <c r="A9" s="125" t="str">
        <f t="shared" si="2"/>
        <v>Liquid</v>
      </c>
      <c r="B9" s="126"/>
      <c r="C9" s="126"/>
      <c r="D9" s="126"/>
      <c r="E9" s="127"/>
      <c r="F9" s="127"/>
      <c r="G9" s="128"/>
      <c r="H9" s="129">
        <f aca="true" t="shared" si="6" ref="H9:H72">+G9/1000*100</f>
        <v>0</v>
      </c>
      <c r="I9" s="130"/>
      <c r="J9" s="126" t="s">
        <v>101</v>
      </c>
      <c r="K9" s="131"/>
      <c r="L9" s="131"/>
      <c r="M9" s="129">
        <f t="shared" si="5"/>
        <v>0</v>
      </c>
      <c r="N9" s="129">
        <f t="shared" si="3"/>
        <v>0</v>
      </c>
      <c r="O9" s="129">
        <f t="shared" si="4"/>
        <v>0</v>
      </c>
      <c r="P9" s="132">
        <f t="shared" si="1"/>
        <v>0</v>
      </c>
      <c r="Q9" s="132"/>
      <c r="R9" s="129"/>
      <c r="S9" s="129"/>
      <c r="T9" s="129"/>
      <c r="U9" s="132"/>
      <c r="V9" s="132"/>
      <c r="W9" s="129"/>
      <c r="X9" s="129"/>
      <c r="Y9" s="129"/>
      <c r="Z9" s="129"/>
    </row>
    <row r="10" spans="1:26" ht="15">
      <c r="A10" s="125" t="str">
        <f t="shared" si="2"/>
        <v>Liquid</v>
      </c>
      <c r="B10" s="126"/>
      <c r="C10" s="126"/>
      <c r="D10" s="126"/>
      <c r="E10" s="127"/>
      <c r="F10" s="127"/>
      <c r="G10" s="128"/>
      <c r="H10" s="129">
        <f t="shared" si="6"/>
        <v>0</v>
      </c>
      <c r="I10" s="130"/>
      <c r="J10" s="126" t="s">
        <v>101</v>
      </c>
      <c r="K10" s="131"/>
      <c r="L10" s="131"/>
      <c r="M10" s="129">
        <f t="shared" si="5"/>
        <v>0</v>
      </c>
      <c r="N10" s="129">
        <f t="shared" si="3"/>
        <v>0</v>
      </c>
      <c r="O10" s="129">
        <f t="shared" si="4"/>
        <v>0</v>
      </c>
      <c r="P10" s="132">
        <f t="shared" si="1"/>
        <v>0</v>
      </c>
      <c r="Q10" s="132"/>
      <c r="R10" s="129"/>
      <c r="S10" s="129"/>
      <c r="T10" s="129"/>
      <c r="U10" s="132"/>
      <c r="V10" s="132"/>
      <c r="W10" s="129"/>
      <c r="X10" s="129"/>
      <c r="Y10" s="129"/>
      <c r="Z10" s="129"/>
    </row>
    <row r="11" spans="1:26" ht="15">
      <c r="A11" s="125" t="str">
        <f t="shared" si="2"/>
        <v>Liquid</v>
      </c>
      <c r="B11" s="126"/>
      <c r="C11" s="126"/>
      <c r="D11" s="126"/>
      <c r="E11" s="127"/>
      <c r="F11" s="127"/>
      <c r="G11" s="128"/>
      <c r="H11" s="129">
        <f t="shared" si="6"/>
        <v>0</v>
      </c>
      <c r="I11" s="130"/>
      <c r="J11" s="126" t="s">
        <v>101</v>
      </c>
      <c r="K11" s="131"/>
      <c r="L11" s="131"/>
      <c r="M11" s="129">
        <f t="shared" si="5"/>
        <v>0</v>
      </c>
      <c r="N11" s="129">
        <f t="shared" si="3"/>
        <v>0</v>
      </c>
      <c r="O11" s="129">
        <f t="shared" si="4"/>
        <v>0</v>
      </c>
      <c r="P11" s="132">
        <f t="shared" si="1"/>
        <v>0</v>
      </c>
      <c r="Q11" s="132"/>
      <c r="R11" s="129"/>
      <c r="S11" s="129"/>
      <c r="T11" s="129"/>
      <c r="U11" s="132"/>
      <c r="V11" s="132"/>
      <c r="W11" s="129"/>
      <c r="X11" s="129"/>
      <c r="Y11" s="129"/>
      <c r="Z11" s="129"/>
    </row>
    <row r="12" spans="1:26" ht="15">
      <c r="A12" s="125" t="str">
        <f t="shared" si="2"/>
        <v>Liquid</v>
      </c>
      <c r="B12" s="126"/>
      <c r="C12" s="126"/>
      <c r="D12" s="126"/>
      <c r="E12" s="127"/>
      <c r="F12" s="127"/>
      <c r="G12" s="128"/>
      <c r="H12" s="129">
        <f t="shared" si="6"/>
        <v>0</v>
      </c>
      <c r="I12" s="130"/>
      <c r="J12" s="126" t="s">
        <v>101</v>
      </c>
      <c r="K12" s="131"/>
      <c r="L12" s="131"/>
      <c r="M12" s="129">
        <f t="shared" si="5"/>
        <v>0</v>
      </c>
      <c r="N12" s="129">
        <f t="shared" si="3"/>
        <v>0</v>
      </c>
      <c r="O12" s="129">
        <f t="shared" si="4"/>
        <v>0</v>
      </c>
      <c r="P12" s="132">
        <f t="shared" si="1"/>
        <v>0</v>
      </c>
      <c r="Q12" s="132"/>
      <c r="R12" s="129"/>
      <c r="S12" s="129"/>
      <c r="T12" s="129"/>
      <c r="U12" s="132"/>
      <c r="V12" s="132"/>
      <c r="W12" s="129"/>
      <c r="X12" s="129"/>
      <c r="Y12" s="129"/>
      <c r="Z12" s="129"/>
    </row>
    <row r="13" spans="1:26" ht="15">
      <c r="A13" s="125" t="str">
        <f t="shared" si="2"/>
        <v>Liquid</v>
      </c>
      <c r="B13" s="126"/>
      <c r="C13" s="126"/>
      <c r="D13" s="126"/>
      <c r="E13" s="127"/>
      <c r="F13" s="127"/>
      <c r="G13" s="128"/>
      <c r="H13" s="129">
        <f t="shared" si="6"/>
        <v>0</v>
      </c>
      <c r="I13" s="130"/>
      <c r="J13" s="126" t="s">
        <v>101</v>
      </c>
      <c r="K13" s="131"/>
      <c r="L13" s="131"/>
      <c r="M13" s="129">
        <f t="shared" si="5"/>
        <v>0</v>
      </c>
      <c r="N13" s="129">
        <f t="shared" si="3"/>
        <v>0</v>
      </c>
      <c r="O13" s="129">
        <f t="shared" si="4"/>
        <v>0</v>
      </c>
      <c r="P13" s="132">
        <f t="shared" si="1"/>
        <v>0</v>
      </c>
      <c r="Q13" s="132"/>
      <c r="R13" s="129"/>
      <c r="S13" s="129"/>
      <c r="T13" s="129"/>
      <c r="U13" s="132"/>
      <c r="V13" s="132"/>
      <c r="W13" s="129"/>
      <c r="X13" s="129"/>
      <c r="Y13" s="129"/>
      <c r="Z13" s="129"/>
    </row>
    <row r="14" spans="1:26" ht="15">
      <c r="A14" s="125" t="str">
        <f t="shared" si="2"/>
        <v>Liquid</v>
      </c>
      <c r="B14" s="126"/>
      <c r="C14" s="126"/>
      <c r="D14" s="126"/>
      <c r="E14" s="127"/>
      <c r="F14" s="127"/>
      <c r="G14" s="128"/>
      <c r="H14" s="129">
        <f t="shared" si="6"/>
        <v>0</v>
      </c>
      <c r="I14" s="130"/>
      <c r="J14" s="126" t="s">
        <v>101</v>
      </c>
      <c r="K14" s="131"/>
      <c r="L14" s="131"/>
      <c r="M14" s="129">
        <f t="shared" si="5"/>
        <v>0</v>
      </c>
      <c r="N14" s="129">
        <f t="shared" si="3"/>
        <v>0</v>
      </c>
      <c r="O14" s="129">
        <f t="shared" si="4"/>
        <v>0</v>
      </c>
      <c r="P14" s="132">
        <f t="shared" si="1"/>
        <v>0</v>
      </c>
      <c r="Q14" s="132"/>
      <c r="R14" s="129"/>
      <c r="S14" s="129"/>
      <c r="T14" s="129"/>
      <c r="U14" s="132"/>
      <c r="V14" s="132"/>
      <c r="W14" s="129"/>
      <c r="X14" s="129"/>
      <c r="Y14" s="129"/>
      <c r="Z14" s="129"/>
    </row>
    <row r="15" spans="1:26" ht="15">
      <c r="A15" s="125" t="str">
        <f t="shared" si="2"/>
        <v>Liquid</v>
      </c>
      <c r="B15" s="126"/>
      <c r="C15" s="126"/>
      <c r="D15" s="126"/>
      <c r="E15" s="127"/>
      <c r="F15" s="127"/>
      <c r="G15" s="128"/>
      <c r="H15" s="129">
        <f t="shared" si="6"/>
        <v>0</v>
      </c>
      <c r="I15" s="130"/>
      <c r="J15" s="126" t="s">
        <v>101</v>
      </c>
      <c r="K15" s="131"/>
      <c r="L15" s="131"/>
      <c r="M15" s="129">
        <f t="shared" si="5"/>
        <v>0</v>
      </c>
      <c r="N15" s="129">
        <f t="shared" si="3"/>
        <v>0</v>
      </c>
      <c r="O15" s="129">
        <f t="shared" si="4"/>
        <v>0</v>
      </c>
      <c r="P15" s="132">
        <f t="shared" si="1"/>
        <v>0</v>
      </c>
      <c r="Q15" s="132"/>
      <c r="R15" s="129"/>
      <c r="S15" s="129"/>
      <c r="T15" s="129"/>
      <c r="U15" s="132"/>
      <c r="V15" s="132"/>
      <c r="W15" s="129"/>
      <c r="X15" s="129"/>
      <c r="Y15" s="129"/>
      <c r="Z15" s="129"/>
    </row>
    <row r="16" spans="1:26" ht="15">
      <c r="A16" s="125" t="str">
        <f t="shared" si="2"/>
        <v>Liquid</v>
      </c>
      <c r="B16" s="126"/>
      <c r="C16" s="126"/>
      <c r="D16" s="126"/>
      <c r="E16" s="127"/>
      <c r="F16" s="127"/>
      <c r="G16" s="128"/>
      <c r="H16" s="129">
        <f t="shared" si="6"/>
        <v>0</v>
      </c>
      <c r="I16" s="130"/>
      <c r="J16" s="126" t="s">
        <v>101</v>
      </c>
      <c r="K16" s="131"/>
      <c r="L16" s="131"/>
      <c r="M16" s="129">
        <f t="shared" si="5"/>
        <v>0</v>
      </c>
      <c r="N16" s="129">
        <f t="shared" si="3"/>
        <v>0</v>
      </c>
      <c r="O16" s="129">
        <f t="shared" si="4"/>
        <v>0</v>
      </c>
      <c r="P16" s="132">
        <f t="shared" si="1"/>
        <v>0</v>
      </c>
      <c r="Q16" s="132"/>
      <c r="R16" s="129"/>
      <c r="S16" s="129"/>
      <c r="T16" s="129"/>
      <c r="U16" s="132"/>
      <c r="V16" s="132"/>
      <c r="W16" s="129"/>
      <c r="X16" s="129"/>
      <c r="Y16" s="129"/>
      <c r="Z16" s="129"/>
    </row>
    <row r="17" spans="1:26" ht="15">
      <c r="A17" s="125" t="str">
        <f t="shared" si="2"/>
        <v>Liquid</v>
      </c>
      <c r="B17" s="126"/>
      <c r="C17" s="126"/>
      <c r="D17" s="126"/>
      <c r="E17" s="127"/>
      <c r="F17" s="127"/>
      <c r="G17" s="128"/>
      <c r="H17" s="129">
        <f t="shared" si="6"/>
        <v>0</v>
      </c>
      <c r="I17" s="130"/>
      <c r="J17" s="126" t="s">
        <v>101</v>
      </c>
      <c r="K17" s="131"/>
      <c r="L17" s="131"/>
      <c r="M17" s="129">
        <f t="shared" si="5"/>
        <v>0</v>
      </c>
      <c r="N17" s="129">
        <f t="shared" si="3"/>
        <v>0</v>
      </c>
      <c r="O17" s="129">
        <f t="shared" si="4"/>
        <v>0</v>
      </c>
      <c r="P17" s="132">
        <f t="shared" si="1"/>
        <v>0</v>
      </c>
      <c r="Q17" s="132"/>
      <c r="R17" s="129"/>
      <c r="S17" s="129"/>
      <c r="T17" s="129"/>
      <c r="U17" s="132"/>
      <c r="V17" s="132"/>
      <c r="W17" s="129"/>
      <c r="X17" s="129"/>
      <c r="Y17" s="129"/>
      <c r="Z17" s="129"/>
    </row>
    <row r="18" spans="1:26" ht="15">
      <c r="A18" s="125" t="str">
        <f t="shared" si="2"/>
        <v>Liquid</v>
      </c>
      <c r="B18" s="126"/>
      <c r="C18" s="126"/>
      <c r="D18" s="126"/>
      <c r="E18" s="127"/>
      <c r="F18" s="127"/>
      <c r="G18" s="128"/>
      <c r="H18" s="129">
        <f t="shared" si="6"/>
        <v>0</v>
      </c>
      <c r="I18" s="130"/>
      <c r="J18" s="126" t="s">
        <v>101</v>
      </c>
      <c r="K18" s="131"/>
      <c r="L18" s="131"/>
      <c r="M18" s="129">
        <f t="shared" si="5"/>
        <v>0</v>
      </c>
      <c r="N18" s="129">
        <f t="shared" si="3"/>
        <v>0</v>
      </c>
      <c r="O18" s="129">
        <f t="shared" si="4"/>
        <v>0</v>
      </c>
      <c r="P18" s="132">
        <f t="shared" si="1"/>
        <v>0</v>
      </c>
      <c r="Q18" s="132"/>
      <c r="R18" s="129"/>
      <c r="S18" s="129"/>
      <c r="T18" s="129"/>
      <c r="U18" s="132"/>
      <c r="V18" s="132"/>
      <c r="W18" s="129"/>
      <c r="X18" s="129"/>
      <c r="Y18" s="129"/>
      <c r="Z18" s="129"/>
    </row>
    <row r="19" spans="1:26" ht="15">
      <c r="A19" s="125" t="str">
        <f t="shared" si="2"/>
        <v>Liquid</v>
      </c>
      <c r="B19" s="126"/>
      <c r="C19" s="126"/>
      <c r="D19" s="126"/>
      <c r="E19" s="127"/>
      <c r="F19" s="127"/>
      <c r="G19" s="128"/>
      <c r="H19" s="129">
        <f t="shared" si="6"/>
        <v>0</v>
      </c>
      <c r="I19" s="130"/>
      <c r="J19" s="126" t="s">
        <v>101</v>
      </c>
      <c r="K19" s="131"/>
      <c r="L19" s="131"/>
      <c r="M19" s="129">
        <f t="shared" si="5"/>
        <v>0</v>
      </c>
      <c r="N19" s="129">
        <f t="shared" si="3"/>
        <v>0</v>
      </c>
      <c r="O19" s="129">
        <f t="shared" si="4"/>
        <v>0</v>
      </c>
      <c r="P19" s="132">
        <f t="shared" si="1"/>
        <v>0</v>
      </c>
      <c r="Q19" s="132"/>
      <c r="R19" s="129"/>
      <c r="S19" s="129"/>
      <c r="T19" s="129"/>
      <c r="U19" s="132"/>
      <c r="V19" s="132"/>
      <c r="W19" s="129"/>
      <c r="X19" s="129"/>
      <c r="Y19" s="129"/>
      <c r="Z19" s="129"/>
    </row>
    <row r="20" spans="1:26" ht="15">
      <c r="A20" s="125" t="str">
        <f t="shared" si="2"/>
        <v>Liquid</v>
      </c>
      <c r="B20" s="126"/>
      <c r="C20" s="126"/>
      <c r="D20" s="126"/>
      <c r="E20" s="127"/>
      <c r="F20" s="127"/>
      <c r="G20" s="128"/>
      <c r="H20" s="129">
        <f t="shared" si="6"/>
        <v>0</v>
      </c>
      <c r="I20" s="130"/>
      <c r="J20" s="126" t="s">
        <v>101</v>
      </c>
      <c r="K20" s="131"/>
      <c r="L20" s="131"/>
      <c r="M20" s="129">
        <f t="shared" si="5"/>
        <v>0</v>
      </c>
      <c r="N20" s="129">
        <f t="shared" si="3"/>
        <v>0</v>
      </c>
      <c r="O20" s="129">
        <f t="shared" si="4"/>
        <v>0</v>
      </c>
      <c r="P20" s="132">
        <f t="shared" si="1"/>
        <v>0</v>
      </c>
      <c r="Q20" s="132"/>
      <c r="R20" s="129"/>
      <c r="S20" s="129"/>
      <c r="T20" s="129"/>
      <c r="U20" s="132"/>
      <c r="V20" s="132"/>
      <c r="W20" s="129"/>
      <c r="X20" s="129"/>
      <c r="Y20" s="129"/>
      <c r="Z20" s="129"/>
    </row>
    <row r="21" spans="1:26" ht="15">
      <c r="A21" s="125" t="str">
        <f t="shared" si="2"/>
        <v>Liquid</v>
      </c>
      <c r="B21" s="126"/>
      <c r="C21" s="126"/>
      <c r="D21" s="126"/>
      <c r="E21" s="127"/>
      <c r="F21" s="127"/>
      <c r="G21" s="128"/>
      <c r="H21" s="129">
        <f t="shared" si="6"/>
        <v>0</v>
      </c>
      <c r="I21" s="130"/>
      <c r="J21" s="126" t="s">
        <v>101</v>
      </c>
      <c r="K21" s="131"/>
      <c r="L21" s="131"/>
      <c r="M21" s="129">
        <f t="shared" si="5"/>
        <v>0</v>
      </c>
      <c r="N21" s="129">
        <f t="shared" si="3"/>
        <v>0</v>
      </c>
      <c r="O21" s="129">
        <f t="shared" si="4"/>
        <v>0</v>
      </c>
      <c r="P21" s="132">
        <f t="shared" si="1"/>
        <v>0</v>
      </c>
      <c r="Q21" s="132"/>
      <c r="R21" s="129"/>
      <c r="S21" s="129"/>
      <c r="T21" s="129"/>
      <c r="U21" s="132"/>
      <c r="V21" s="132"/>
      <c r="W21" s="129"/>
      <c r="X21" s="129"/>
      <c r="Y21" s="129"/>
      <c r="Z21" s="129"/>
    </row>
    <row r="22" spans="1:26" ht="15">
      <c r="A22" s="125" t="str">
        <f t="shared" si="2"/>
        <v>Liquid</v>
      </c>
      <c r="B22" s="126"/>
      <c r="C22" s="126"/>
      <c r="D22" s="126"/>
      <c r="E22" s="127"/>
      <c r="F22" s="127"/>
      <c r="G22" s="128"/>
      <c r="H22" s="129">
        <f t="shared" si="6"/>
        <v>0</v>
      </c>
      <c r="I22" s="130"/>
      <c r="J22" s="126" t="s">
        <v>101</v>
      </c>
      <c r="K22" s="131"/>
      <c r="L22" s="131"/>
      <c r="M22" s="129">
        <f t="shared" si="5"/>
        <v>0</v>
      </c>
      <c r="N22" s="129">
        <f t="shared" si="3"/>
        <v>0</v>
      </c>
      <c r="O22" s="129">
        <f t="shared" si="4"/>
        <v>0</v>
      </c>
      <c r="P22" s="132">
        <f t="shared" si="1"/>
        <v>0</v>
      </c>
      <c r="Q22" s="132"/>
      <c r="R22" s="129"/>
      <c r="S22" s="129"/>
      <c r="T22" s="129"/>
      <c r="U22" s="132"/>
      <c r="V22" s="132"/>
      <c r="W22" s="129"/>
      <c r="X22" s="129"/>
      <c r="Y22" s="129"/>
      <c r="Z22" s="129"/>
    </row>
    <row r="23" spans="1:26" ht="15">
      <c r="A23" s="125" t="str">
        <f t="shared" si="2"/>
        <v>Liquid</v>
      </c>
      <c r="B23" s="126"/>
      <c r="C23" s="126"/>
      <c r="D23" s="126"/>
      <c r="E23" s="127"/>
      <c r="F23" s="127"/>
      <c r="G23" s="128"/>
      <c r="H23" s="129">
        <f t="shared" si="6"/>
        <v>0</v>
      </c>
      <c r="I23" s="130"/>
      <c r="J23" s="126" t="s">
        <v>101</v>
      </c>
      <c r="K23" s="131"/>
      <c r="L23" s="131"/>
      <c r="M23" s="129">
        <f t="shared" si="5"/>
        <v>0</v>
      </c>
      <c r="N23" s="129">
        <f t="shared" si="3"/>
        <v>0</v>
      </c>
      <c r="O23" s="129">
        <f t="shared" si="4"/>
        <v>0</v>
      </c>
      <c r="P23" s="132">
        <f t="shared" si="1"/>
        <v>0</v>
      </c>
      <c r="Q23" s="132"/>
      <c r="R23" s="129"/>
      <c r="S23" s="129"/>
      <c r="T23" s="129"/>
      <c r="U23" s="132"/>
      <c r="V23" s="132"/>
      <c r="W23" s="129"/>
      <c r="X23" s="129"/>
      <c r="Y23" s="129"/>
      <c r="Z23" s="129"/>
    </row>
    <row r="24" spans="1:26" ht="15">
      <c r="A24" s="125" t="str">
        <f t="shared" si="2"/>
        <v>Liquid</v>
      </c>
      <c r="B24" s="126"/>
      <c r="C24" s="126"/>
      <c r="D24" s="126"/>
      <c r="E24" s="127"/>
      <c r="F24" s="127"/>
      <c r="G24" s="128"/>
      <c r="H24" s="129">
        <f t="shared" si="6"/>
        <v>0</v>
      </c>
      <c r="I24" s="130"/>
      <c r="J24" s="126" t="s">
        <v>101</v>
      </c>
      <c r="K24" s="131"/>
      <c r="L24" s="131"/>
      <c r="M24" s="129">
        <f t="shared" si="5"/>
        <v>0</v>
      </c>
      <c r="N24" s="129">
        <f t="shared" si="3"/>
        <v>0</v>
      </c>
      <c r="O24" s="129">
        <f t="shared" si="4"/>
        <v>0</v>
      </c>
      <c r="P24" s="132">
        <f t="shared" si="1"/>
        <v>0</v>
      </c>
      <c r="Q24" s="132"/>
      <c r="R24" s="129"/>
      <c r="S24" s="129"/>
      <c r="T24" s="129"/>
      <c r="U24" s="132"/>
      <c r="V24" s="132"/>
      <c r="W24" s="129"/>
      <c r="X24" s="129"/>
      <c r="Y24" s="129"/>
      <c r="Z24" s="129"/>
    </row>
    <row r="25" spans="1:26" ht="15">
      <c r="A25" s="125" t="str">
        <f t="shared" si="2"/>
        <v>Liquid</v>
      </c>
      <c r="B25" s="126"/>
      <c r="C25" s="126"/>
      <c r="D25" s="126"/>
      <c r="E25" s="127"/>
      <c r="F25" s="127"/>
      <c r="G25" s="128"/>
      <c r="H25" s="129">
        <f t="shared" si="6"/>
        <v>0</v>
      </c>
      <c r="I25" s="130"/>
      <c r="J25" s="126" t="s">
        <v>101</v>
      </c>
      <c r="K25" s="131"/>
      <c r="L25" s="131"/>
      <c r="M25" s="129">
        <f t="shared" si="5"/>
        <v>0</v>
      </c>
      <c r="N25" s="129">
        <f t="shared" si="3"/>
        <v>0</v>
      </c>
      <c r="O25" s="129">
        <f t="shared" si="4"/>
        <v>0</v>
      </c>
      <c r="P25" s="132">
        <f t="shared" si="1"/>
        <v>0</v>
      </c>
      <c r="Q25" s="132"/>
      <c r="R25" s="129"/>
      <c r="S25" s="129"/>
      <c r="T25" s="129"/>
      <c r="U25" s="132"/>
      <c r="V25" s="132"/>
      <c r="W25" s="129"/>
      <c r="X25" s="129"/>
      <c r="Y25" s="129"/>
      <c r="Z25" s="129"/>
    </row>
    <row r="26" spans="1:26" ht="15">
      <c r="A26" s="125" t="str">
        <f t="shared" si="2"/>
        <v>Liquid</v>
      </c>
      <c r="B26" s="126"/>
      <c r="C26" s="126"/>
      <c r="D26" s="126"/>
      <c r="E26" s="127"/>
      <c r="F26" s="127"/>
      <c r="G26" s="128"/>
      <c r="H26" s="129">
        <f t="shared" si="6"/>
        <v>0</v>
      </c>
      <c r="I26" s="130"/>
      <c r="J26" s="126" t="s">
        <v>101</v>
      </c>
      <c r="K26" s="131"/>
      <c r="L26" s="131"/>
      <c r="M26" s="129">
        <f t="shared" si="5"/>
        <v>0</v>
      </c>
      <c r="N26" s="129">
        <f t="shared" si="3"/>
        <v>0</v>
      </c>
      <c r="O26" s="129">
        <f t="shared" si="4"/>
        <v>0</v>
      </c>
      <c r="P26" s="132">
        <f t="shared" si="1"/>
        <v>0</v>
      </c>
      <c r="Q26" s="132"/>
      <c r="R26" s="129"/>
      <c r="S26" s="129"/>
      <c r="T26" s="129"/>
      <c r="U26" s="132"/>
      <c r="V26" s="132"/>
      <c r="W26" s="129"/>
      <c r="X26" s="129"/>
      <c r="Y26" s="129"/>
      <c r="Z26" s="129"/>
    </row>
    <row r="27" spans="1:26" ht="15">
      <c r="A27" s="125" t="str">
        <f t="shared" si="2"/>
        <v>Liquid</v>
      </c>
      <c r="B27" s="126"/>
      <c r="C27" s="126"/>
      <c r="D27" s="126"/>
      <c r="E27" s="127"/>
      <c r="F27" s="127"/>
      <c r="G27" s="128"/>
      <c r="H27" s="129">
        <f t="shared" si="6"/>
        <v>0</v>
      </c>
      <c r="I27" s="130"/>
      <c r="J27" s="126" t="s">
        <v>101</v>
      </c>
      <c r="K27" s="131"/>
      <c r="L27" s="131"/>
      <c r="M27" s="129">
        <f t="shared" si="5"/>
        <v>0</v>
      </c>
      <c r="N27" s="129">
        <f t="shared" si="3"/>
        <v>0</v>
      </c>
      <c r="O27" s="129">
        <f t="shared" si="4"/>
        <v>0</v>
      </c>
      <c r="P27" s="132">
        <f t="shared" si="1"/>
        <v>0</v>
      </c>
      <c r="Q27" s="132"/>
      <c r="R27" s="129"/>
      <c r="S27" s="129"/>
      <c r="T27" s="129"/>
      <c r="U27" s="132"/>
      <c r="V27" s="132"/>
      <c r="W27" s="129"/>
      <c r="X27" s="129"/>
      <c r="Y27" s="129"/>
      <c r="Z27" s="129"/>
    </row>
    <row r="28" spans="1:26" ht="15">
      <c r="A28" s="125" t="str">
        <f t="shared" si="2"/>
        <v>Liquid</v>
      </c>
      <c r="B28" s="126"/>
      <c r="C28" s="126"/>
      <c r="D28" s="126"/>
      <c r="E28" s="127"/>
      <c r="F28" s="127"/>
      <c r="G28" s="128"/>
      <c r="H28" s="129">
        <f t="shared" si="6"/>
        <v>0</v>
      </c>
      <c r="I28" s="130"/>
      <c r="J28" s="126" t="s">
        <v>101</v>
      </c>
      <c r="K28" s="131"/>
      <c r="L28" s="131"/>
      <c r="M28" s="129">
        <f t="shared" si="5"/>
        <v>0</v>
      </c>
      <c r="N28" s="129">
        <f t="shared" si="3"/>
        <v>0</v>
      </c>
      <c r="O28" s="129">
        <f t="shared" si="4"/>
        <v>0</v>
      </c>
      <c r="P28" s="132">
        <f t="shared" si="1"/>
        <v>0</v>
      </c>
      <c r="Q28" s="132"/>
      <c r="R28" s="129"/>
      <c r="S28" s="129"/>
      <c r="T28" s="129"/>
      <c r="U28" s="132"/>
      <c r="V28" s="132"/>
      <c r="W28" s="129"/>
      <c r="X28" s="129"/>
      <c r="Y28" s="129"/>
      <c r="Z28" s="129"/>
    </row>
    <row r="29" spans="1:26" ht="15">
      <c r="A29" s="125" t="str">
        <f t="shared" si="2"/>
        <v>Liquid</v>
      </c>
      <c r="B29" s="126"/>
      <c r="C29" s="126"/>
      <c r="D29" s="126"/>
      <c r="E29" s="127"/>
      <c r="F29" s="127"/>
      <c r="G29" s="128"/>
      <c r="H29" s="129">
        <f t="shared" si="6"/>
        <v>0</v>
      </c>
      <c r="I29" s="130"/>
      <c r="J29" s="126" t="s">
        <v>101</v>
      </c>
      <c r="K29" s="131"/>
      <c r="L29" s="131"/>
      <c r="M29" s="129">
        <f t="shared" si="5"/>
        <v>0</v>
      </c>
      <c r="N29" s="129">
        <f t="shared" si="3"/>
        <v>0</v>
      </c>
      <c r="O29" s="129">
        <f t="shared" si="4"/>
        <v>0</v>
      </c>
      <c r="P29" s="132">
        <f t="shared" si="1"/>
        <v>0</v>
      </c>
      <c r="Q29" s="132"/>
      <c r="R29" s="129"/>
      <c r="S29" s="129"/>
      <c r="T29" s="129"/>
      <c r="U29" s="132"/>
      <c r="V29" s="132"/>
      <c r="W29" s="129"/>
      <c r="X29" s="129"/>
      <c r="Y29" s="129"/>
      <c r="Z29" s="129"/>
    </row>
    <row r="30" spans="1:26" ht="15">
      <c r="A30" s="125" t="str">
        <f t="shared" si="2"/>
        <v>Liquid</v>
      </c>
      <c r="B30" s="126"/>
      <c r="C30" s="126"/>
      <c r="D30" s="126"/>
      <c r="E30" s="127"/>
      <c r="F30" s="127"/>
      <c r="G30" s="128"/>
      <c r="H30" s="129">
        <f t="shared" si="6"/>
        <v>0</v>
      </c>
      <c r="I30" s="130"/>
      <c r="J30" s="126" t="s">
        <v>101</v>
      </c>
      <c r="K30" s="131"/>
      <c r="L30" s="131"/>
      <c r="M30" s="129">
        <f t="shared" si="5"/>
        <v>0</v>
      </c>
      <c r="N30" s="129">
        <f t="shared" si="3"/>
        <v>0</v>
      </c>
      <c r="O30" s="129">
        <f t="shared" si="4"/>
        <v>0</v>
      </c>
      <c r="P30" s="132">
        <f t="shared" si="1"/>
        <v>0</v>
      </c>
      <c r="Q30" s="132"/>
      <c r="R30" s="129"/>
      <c r="S30" s="129"/>
      <c r="T30" s="129"/>
      <c r="U30" s="132"/>
      <c r="V30" s="132"/>
      <c r="W30" s="129"/>
      <c r="X30" s="129"/>
      <c r="Y30" s="129"/>
      <c r="Z30" s="129"/>
    </row>
    <row r="31" spans="1:26" ht="15">
      <c r="A31" s="125" t="str">
        <f t="shared" si="2"/>
        <v>Liquid</v>
      </c>
      <c r="B31" s="126"/>
      <c r="C31" s="126"/>
      <c r="D31" s="126"/>
      <c r="E31" s="127"/>
      <c r="F31" s="127"/>
      <c r="G31" s="128"/>
      <c r="H31" s="129">
        <f t="shared" si="6"/>
        <v>0</v>
      </c>
      <c r="I31" s="130"/>
      <c r="J31" s="126" t="s">
        <v>101</v>
      </c>
      <c r="K31" s="131"/>
      <c r="L31" s="131"/>
      <c r="M31" s="129">
        <f t="shared" si="5"/>
        <v>0</v>
      </c>
      <c r="N31" s="129">
        <f t="shared" si="3"/>
        <v>0</v>
      </c>
      <c r="O31" s="129">
        <f t="shared" si="4"/>
        <v>0</v>
      </c>
      <c r="P31" s="132">
        <f t="shared" si="1"/>
        <v>0</v>
      </c>
      <c r="Q31" s="132"/>
      <c r="R31" s="129"/>
      <c r="S31" s="129"/>
      <c r="T31" s="129"/>
      <c r="U31" s="132"/>
      <c r="V31" s="132"/>
      <c r="W31" s="129"/>
      <c r="X31" s="129"/>
      <c r="Y31" s="129"/>
      <c r="Z31" s="129"/>
    </row>
    <row r="32" spans="1:26" ht="15">
      <c r="A32" s="125" t="str">
        <f t="shared" si="2"/>
        <v>Liquid</v>
      </c>
      <c r="B32" s="126"/>
      <c r="C32" s="126"/>
      <c r="D32" s="126"/>
      <c r="E32" s="127"/>
      <c r="F32" s="127"/>
      <c r="G32" s="128"/>
      <c r="H32" s="129">
        <f t="shared" si="6"/>
        <v>0</v>
      </c>
      <c r="I32" s="130"/>
      <c r="J32" s="126" t="s">
        <v>101</v>
      </c>
      <c r="K32" s="131"/>
      <c r="L32" s="131"/>
      <c r="M32" s="129">
        <f t="shared" si="5"/>
        <v>0</v>
      </c>
      <c r="N32" s="129">
        <f t="shared" si="3"/>
        <v>0</v>
      </c>
      <c r="O32" s="129">
        <f t="shared" si="4"/>
        <v>0</v>
      </c>
      <c r="P32" s="132">
        <f t="shared" si="1"/>
        <v>0</v>
      </c>
      <c r="Q32" s="132"/>
      <c r="R32" s="129"/>
      <c r="S32" s="129"/>
      <c r="T32" s="129"/>
      <c r="U32" s="132"/>
      <c r="V32" s="132"/>
      <c r="W32" s="129"/>
      <c r="X32" s="129"/>
      <c r="Y32" s="129"/>
      <c r="Z32" s="129"/>
    </row>
    <row r="33" spans="1:26" ht="15">
      <c r="A33" s="125" t="str">
        <f t="shared" si="2"/>
        <v>Liquid</v>
      </c>
      <c r="B33" s="126"/>
      <c r="C33" s="126"/>
      <c r="D33" s="126"/>
      <c r="E33" s="127"/>
      <c r="F33" s="127"/>
      <c r="G33" s="128"/>
      <c r="H33" s="129">
        <f t="shared" si="6"/>
        <v>0</v>
      </c>
      <c r="I33" s="130"/>
      <c r="J33" s="126" t="s">
        <v>101</v>
      </c>
      <c r="K33" s="131"/>
      <c r="L33" s="131"/>
      <c r="M33" s="129">
        <f t="shared" si="5"/>
        <v>0</v>
      </c>
      <c r="N33" s="129">
        <f t="shared" si="3"/>
        <v>0</v>
      </c>
      <c r="O33" s="129">
        <f t="shared" si="4"/>
        <v>0</v>
      </c>
      <c r="P33" s="132">
        <f t="shared" si="1"/>
        <v>0</v>
      </c>
      <c r="Q33" s="132"/>
      <c r="R33" s="129"/>
      <c r="S33" s="129"/>
      <c r="T33" s="129"/>
      <c r="U33" s="132"/>
      <c r="V33" s="132"/>
      <c r="W33" s="129"/>
      <c r="X33" s="129"/>
      <c r="Y33" s="129"/>
      <c r="Z33" s="129"/>
    </row>
    <row r="34" spans="1:26" ht="15">
      <c r="A34" s="125" t="str">
        <f t="shared" si="2"/>
        <v>Liquid</v>
      </c>
      <c r="B34" s="126"/>
      <c r="C34" s="126"/>
      <c r="D34" s="126"/>
      <c r="E34" s="127"/>
      <c r="F34" s="127"/>
      <c r="G34" s="128"/>
      <c r="H34" s="129">
        <f t="shared" si="6"/>
        <v>0</v>
      </c>
      <c r="I34" s="130"/>
      <c r="J34" s="126" t="s">
        <v>101</v>
      </c>
      <c r="K34" s="131"/>
      <c r="L34" s="131"/>
      <c r="M34" s="129">
        <f t="shared" si="5"/>
        <v>0</v>
      </c>
      <c r="N34" s="129">
        <f t="shared" si="3"/>
        <v>0</v>
      </c>
      <c r="O34" s="129">
        <f t="shared" si="4"/>
        <v>0</v>
      </c>
      <c r="P34" s="132">
        <f t="shared" si="1"/>
        <v>0</v>
      </c>
      <c r="Q34" s="132"/>
      <c r="R34" s="129"/>
      <c r="S34" s="129"/>
      <c r="T34" s="129"/>
      <c r="U34" s="132"/>
      <c r="V34" s="132"/>
      <c r="W34" s="129"/>
      <c r="X34" s="129"/>
      <c r="Y34" s="129"/>
      <c r="Z34" s="129"/>
    </row>
    <row r="35" spans="1:26" ht="15">
      <c r="A35" s="125" t="str">
        <f t="shared" si="2"/>
        <v>Liquid</v>
      </c>
      <c r="B35" s="126"/>
      <c r="C35" s="126"/>
      <c r="D35" s="126"/>
      <c r="E35" s="127"/>
      <c r="F35" s="127"/>
      <c r="G35" s="128"/>
      <c r="H35" s="129">
        <f t="shared" si="6"/>
        <v>0</v>
      </c>
      <c r="I35" s="130"/>
      <c r="J35" s="126" t="s">
        <v>101</v>
      </c>
      <c r="K35" s="131"/>
      <c r="L35" s="131"/>
      <c r="M35" s="129">
        <f t="shared" si="5"/>
        <v>0</v>
      </c>
      <c r="N35" s="129">
        <f t="shared" si="3"/>
        <v>0</v>
      </c>
      <c r="O35" s="129">
        <f t="shared" si="4"/>
        <v>0</v>
      </c>
      <c r="P35" s="132">
        <f t="shared" si="1"/>
        <v>0</v>
      </c>
      <c r="Q35" s="132"/>
      <c r="R35" s="129"/>
      <c r="S35" s="129"/>
      <c r="T35" s="129"/>
      <c r="U35" s="132"/>
      <c r="V35" s="132"/>
      <c r="W35" s="129"/>
      <c r="X35" s="129"/>
      <c r="Y35" s="129"/>
      <c r="Z35" s="129"/>
    </row>
    <row r="36" spans="1:26" ht="15">
      <c r="A36" s="125" t="str">
        <f t="shared" si="2"/>
        <v>Liquid</v>
      </c>
      <c r="B36" s="126"/>
      <c r="C36" s="126"/>
      <c r="D36" s="126"/>
      <c r="E36" s="127"/>
      <c r="F36" s="127"/>
      <c r="G36" s="128"/>
      <c r="H36" s="129">
        <f t="shared" si="6"/>
        <v>0</v>
      </c>
      <c r="I36" s="130"/>
      <c r="J36" s="126" t="s">
        <v>101</v>
      </c>
      <c r="K36" s="131"/>
      <c r="L36" s="131"/>
      <c r="M36" s="129">
        <f t="shared" si="5"/>
        <v>0</v>
      </c>
      <c r="N36" s="129">
        <f t="shared" si="3"/>
        <v>0</v>
      </c>
      <c r="O36" s="129">
        <f t="shared" si="4"/>
        <v>0</v>
      </c>
      <c r="P36" s="132">
        <f t="shared" si="1"/>
        <v>0</v>
      </c>
      <c r="Q36" s="132"/>
      <c r="R36" s="129"/>
      <c r="S36" s="129"/>
      <c r="T36" s="129"/>
      <c r="U36" s="132"/>
      <c r="V36" s="132"/>
      <c r="W36" s="129"/>
      <c r="X36" s="129"/>
      <c r="Y36" s="129"/>
      <c r="Z36" s="129"/>
    </row>
    <row r="37" spans="1:26" ht="15">
      <c r="A37" s="125" t="str">
        <f t="shared" si="2"/>
        <v>Liquid</v>
      </c>
      <c r="B37" s="126"/>
      <c r="C37" s="126"/>
      <c r="D37" s="126"/>
      <c r="E37" s="127"/>
      <c r="F37" s="127"/>
      <c r="G37" s="128"/>
      <c r="H37" s="129">
        <f t="shared" si="6"/>
        <v>0</v>
      </c>
      <c r="I37" s="130"/>
      <c r="J37" s="126" t="s">
        <v>101</v>
      </c>
      <c r="K37" s="131"/>
      <c r="L37" s="131"/>
      <c r="M37" s="129">
        <f t="shared" si="5"/>
        <v>0</v>
      </c>
      <c r="N37" s="129">
        <f t="shared" si="3"/>
        <v>0</v>
      </c>
      <c r="O37" s="129">
        <f t="shared" si="4"/>
        <v>0</v>
      </c>
      <c r="P37" s="132">
        <f t="shared" si="1"/>
        <v>0</v>
      </c>
      <c r="Q37" s="132"/>
      <c r="R37" s="129"/>
      <c r="S37" s="129"/>
      <c r="T37" s="129"/>
      <c r="U37" s="132"/>
      <c r="V37" s="132"/>
      <c r="W37" s="129"/>
      <c r="X37" s="129"/>
      <c r="Y37" s="129"/>
      <c r="Z37" s="129"/>
    </row>
    <row r="38" spans="1:26" ht="15">
      <c r="A38" s="125" t="str">
        <f t="shared" si="2"/>
        <v>Liquid</v>
      </c>
      <c r="B38" s="126"/>
      <c r="C38" s="126"/>
      <c r="D38" s="126"/>
      <c r="E38" s="127"/>
      <c r="F38" s="127"/>
      <c r="G38" s="128"/>
      <c r="H38" s="129">
        <f t="shared" si="6"/>
        <v>0</v>
      </c>
      <c r="I38" s="130"/>
      <c r="J38" s="126" t="s">
        <v>101</v>
      </c>
      <c r="K38" s="131"/>
      <c r="L38" s="131"/>
      <c r="M38" s="129">
        <f t="shared" si="5"/>
        <v>0</v>
      </c>
      <c r="N38" s="129">
        <f t="shared" si="3"/>
        <v>0</v>
      </c>
      <c r="O38" s="129">
        <f t="shared" si="4"/>
        <v>0</v>
      </c>
      <c r="P38" s="132">
        <f t="shared" si="1"/>
        <v>0</v>
      </c>
      <c r="Q38" s="132"/>
      <c r="R38" s="129"/>
      <c r="S38" s="129"/>
      <c r="T38" s="129"/>
      <c r="U38" s="132"/>
      <c r="V38" s="132"/>
      <c r="W38" s="129"/>
      <c r="X38" s="129"/>
      <c r="Y38" s="129"/>
      <c r="Z38" s="129"/>
    </row>
    <row r="39" spans="1:26" ht="15">
      <c r="A39" s="125" t="str">
        <f t="shared" si="2"/>
        <v>Liquid</v>
      </c>
      <c r="B39" s="126"/>
      <c r="C39" s="126"/>
      <c r="D39" s="126"/>
      <c r="E39" s="127"/>
      <c r="F39" s="127"/>
      <c r="G39" s="128"/>
      <c r="H39" s="129">
        <f t="shared" si="6"/>
        <v>0</v>
      </c>
      <c r="I39" s="130"/>
      <c r="J39" s="126" t="s">
        <v>101</v>
      </c>
      <c r="K39" s="131"/>
      <c r="L39" s="131"/>
      <c r="M39" s="129">
        <f t="shared" si="5"/>
        <v>0</v>
      </c>
      <c r="N39" s="129">
        <f t="shared" si="3"/>
        <v>0</v>
      </c>
      <c r="O39" s="129">
        <f t="shared" si="4"/>
        <v>0</v>
      </c>
      <c r="P39" s="132">
        <f t="shared" si="1"/>
        <v>0</v>
      </c>
      <c r="Q39" s="132"/>
      <c r="R39" s="129"/>
      <c r="S39" s="129"/>
      <c r="T39" s="129"/>
      <c r="U39" s="132"/>
      <c r="V39" s="132"/>
      <c r="W39" s="129"/>
      <c r="X39" s="129"/>
      <c r="Y39" s="129"/>
      <c r="Z39" s="129"/>
    </row>
    <row r="40" spans="1:26" ht="15">
      <c r="A40" s="125" t="str">
        <f t="shared" si="2"/>
        <v>Liquid</v>
      </c>
      <c r="B40" s="126"/>
      <c r="C40" s="126"/>
      <c r="D40" s="126"/>
      <c r="E40" s="127"/>
      <c r="F40" s="127"/>
      <c r="G40" s="128"/>
      <c r="H40" s="129">
        <f t="shared" si="6"/>
        <v>0</v>
      </c>
      <c r="I40" s="130"/>
      <c r="J40" s="126" t="s">
        <v>101</v>
      </c>
      <c r="K40" s="131"/>
      <c r="L40" s="131"/>
      <c r="M40" s="129">
        <f t="shared" si="5"/>
        <v>0</v>
      </c>
      <c r="N40" s="129">
        <f t="shared" si="3"/>
        <v>0</v>
      </c>
      <c r="O40" s="129">
        <f t="shared" si="4"/>
        <v>0</v>
      </c>
      <c r="P40" s="132">
        <f t="shared" si="1"/>
        <v>0</v>
      </c>
      <c r="Q40" s="132"/>
      <c r="R40" s="129"/>
      <c r="S40" s="129"/>
      <c r="T40" s="129"/>
      <c r="U40" s="132"/>
      <c r="V40" s="132"/>
      <c r="W40" s="129"/>
      <c r="X40" s="129"/>
      <c r="Y40" s="129"/>
      <c r="Z40" s="129"/>
    </row>
    <row r="41" spans="1:26" ht="15">
      <c r="A41" s="125" t="str">
        <f t="shared" si="2"/>
        <v>Liquid</v>
      </c>
      <c r="B41" s="126"/>
      <c r="C41" s="126"/>
      <c r="D41" s="126"/>
      <c r="E41" s="127"/>
      <c r="F41" s="127"/>
      <c r="G41" s="128"/>
      <c r="H41" s="129">
        <f t="shared" si="6"/>
        <v>0</v>
      </c>
      <c r="I41" s="130"/>
      <c r="J41" s="126" t="s">
        <v>101</v>
      </c>
      <c r="K41" s="131"/>
      <c r="L41" s="131"/>
      <c r="M41" s="129">
        <f t="shared" si="5"/>
        <v>0</v>
      </c>
      <c r="N41" s="129">
        <f t="shared" si="3"/>
        <v>0</v>
      </c>
      <c r="O41" s="129">
        <f t="shared" si="4"/>
        <v>0</v>
      </c>
      <c r="P41" s="132">
        <f t="shared" si="1"/>
        <v>0</v>
      </c>
      <c r="Q41" s="132"/>
      <c r="R41" s="129"/>
      <c r="S41" s="129"/>
      <c r="T41" s="129"/>
      <c r="U41" s="132"/>
      <c r="V41" s="132"/>
      <c r="W41" s="129"/>
      <c r="X41" s="129"/>
      <c r="Y41" s="129"/>
      <c r="Z41" s="129"/>
    </row>
    <row r="42" spans="1:26" ht="15">
      <c r="A42" s="125" t="str">
        <f t="shared" si="2"/>
        <v>Liquid</v>
      </c>
      <c r="B42" s="126"/>
      <c r="C42" s="126"/>
      <c r="D42" s="126"/>
      <c r="E42" s="127"/>
      <c r="F42" s="127"/>
      <c r="G42" s="128"/>
      <c r="H42" s="129">
        <f t="shared" si="6"/>
        <v>0</v>
      </c>
      <c r="I42" s="130"/>
      <c r="J42" s="126" t="s">
        <v>101</v>
      </c>
      <c r="K42" s="131"/>
      <c r="L42" s="131"/>
      <c r="M42" s="129">
        <f t="shared" si="5"/>
        <v>0</v>
      </c>
      <c r="N42" s="129">
        <f t="shared" si="3"/>
        <v>0</v>
      </c>
      <c r="O42" s="129">
        <f t="shared" si="4"/>
        <v>0</v>
      </c>
      <c r="P42" s="132">
        <f t="shared" si="1"/>
        <v>0</v>
      </c>
      <c r="Q42" s="132"/>
      <c r="R42" s="129"/>
      <c r="S42" s="129"/>
      <c r="T42" s="129"/>
      <c r="U42" s="132"/>
      <c r="V42" s="132"/>
      <c r="W42" s="129"/>
      <c r="X42" s="129"/>
      <c r="Y42" s="129"/>
      <c r="Z42" s="129"/>
    </row>
    <row r="43" spans="1:26" ht="15">
      <c r="A43" s="125" t="str">
        <f t="shared" si="2"/>
        <v>Liquid</v>
      </c>
      <c r="B43" s="126"/>
      <c r="C43" s="126"/>
      <c r="D43" s="126"/>
      <c r="E43" s="127"/>
      <c r="F43" s="127"/>
      <c r="G43" s="128"/>
      <c r="H43" s="129">
        <f t="shared" si="6"/>
        <v>0</v>
      </c>
      <c r="I43" s="130"/>
      <c r="J43" s="126" t="s">
        <v>101</v>
      </c>
      <c r="K43" s="131"/>
      <c r="L43" s="131"/>
      <c r="M43" s="129">
        <f t="shared" si="5"/>
        <v>0</v>
      </c>
      <c r="N43" s="129">
        <f t="shared" si="3"/>
        <v>0</v>
      </c>
      <c r="O43" s="129">
        <f t="shared" si="4"/>
        <v>0</v>
      </c>
      <c r="P43" s="132">
        <f t="shared" si="1"/>
        <v>0</v>
      </c>
      <c r="Q43" s="132"/>
      <c r="R43" s="129"/>
      <c r="S43" s="129"/>
      <c r="T43" s="129"/>
      <c r="U43" s="132"/>
      <c r="V43" s="132"/>
      <c r="W43" s="129"/>
      <c r="X43" s="129"/>
      <c r="Y43" s="129"/>
      <c r="Z43" s="129"/>
    </row>
    <row r="44" spans="1:26" ht="15">
      <c r="A44" s="125" t="str">
        <f t="shared" si="2"/>
        <v>Liquid</v>
      </c>
      <c r="B44" s="126"/>
      <c r="C44" s="126"/>
      <c r="D44" s="126"/>
      <c r="E44" s="127"/>
      <c r="F44" s="127"/>
      <c r="G44" s="128"/>
      <c r="H44" s="129">
        <f t="shared" si="6"/>
        <v>0</v>
      </c>
      <c r="I44" s="130"/>
      <c r="J44" s="126" t="s">
        <v>101</v>
      </c>
      <c r="K44" s="131"/>
      <c r="L44" s="131"/>
      <c r="M44" s="129">
        <f t="shared" si="5"/>
        <v>0</v>
      </c>
      <c r="N44" s="129">
        <f t="shared" si="3"/>
        <v>0</v>
      </c>
      <c r="O44" s="129">
        <f t="shared" si="4"/>
        <v>0</v>
      </c>
      <c r="P44" s="132">
        <f t="shared" si="1"/>
        <v>0</v>
      </c>
      <c r="Q44" s="132"/>
      <c r="R44" s="129"/>
      <c r="S44" s="129"/>
      <c r="T44" s="129"/>
      <c r="U44" s="132"/>
      <c r="V44" s="132"/>
      <c r="W44" s="129"/>
      <c r="X44" s="129"/>
      <c r="Y44" s="129"/>
      <c r="Z44" s="129"/>
    </row>
    <row r="45" spans="1:26" ht="15">
      <c r="A45" s="125" t="str">
        <f t="shared" si="2"/>
        <v>Liquid</v>
      </c>
      <c r="B45" s="126"/>
      <c r="C45" s="126"/>
      <c r="D45" s="126"/>
      <c r="E45" s="127"/>
      <c r="F45" s="127"/>
      <c r="G45" s="128"/>
      <c r="H45" s="129">
        <f t="shared" si="6"/>
        <v>0</v>
      </c>
      <c r="I45" s="130"/>
      <c r="J45" s="126" t="s">
        <v>101</v>
      </c>
      <c r="K45" s="131"/>
      <c r="L45" s="131"/>
      <c r="M45" s="129">
        <f t="shared" si="5"/>
        <v>0</v>
      </c>
      <c r="N45" s="129">
        <f t="shared" si="3"/>
        <v>0</v>
      </c>
      <c r="O45" s="129">
        <f t="shared" si="4"/>
        <v>0</v>
      </c>
      <c r="P45" s="132">
        <f t="shared" si="1"/>
        <v>0</v>
      </c>
      <c r="Q45" s="132"/>
      <c r="R45" s="129"/>
      <c r="S45" s="129"/>
      <c r="T45" s="129"/>
      <c r="U45" s="132"/>
      <c r="V45" s="132"/>
      <c r="W45" s="129"/>
      <c r="X45" s="129"/>
      <c r="Y45" s="129"/>
      <c r="Z45" s="129"/>
    </row>
    <row r="46" spans="1:26" ht="15">
      <c r="A46" s="125" t="str">
        <f t="shared" si="2"/>
        <v>Liquid</v>
      </c>
      <c r="B46" s="126"/>
      <c r="C46" s="126"/>
      <c r="D46" s="126"/>
      <c r="E46" s="127"/>
      <c r="F46" s="127"/>
      <c r="G46" s="128"/>
      <c r="H46" s="129">
        <f t="shared" si="6"/>
        <v>0</v>
      </c>
      <c r="I46" s="130"/>
      <c r="J46" s="126" t="s">
        <v>101</v>
      </c>
      <c r="K46" s="131"/>
      <c r="L46" s="131"/>
      <c r="M46" s="129">
        <f t="shared" si="5"/>
        <v>0</v>
      </c>
      <c r="N46" s="129">
        <f t="shared" si="3"/>
        <v>0</v>
      </c>
      <c r="O46" s="129">
        <f t="shared" si="4"/>
        <v>0</v>
      </c>
      <c r="P46" s="132">
        <f t="shared" si="1"/>
        <v>0</v>
      </c>
      <c r="Q46" s="132"/>
      <c r="R46" s="129"/>
      <c r="S46" s="129"/>
      <c r="T46" s="129"/>
      <c r="U46" s="132"/>
      <c r="V46" s="132"/>
      <c r="W46" s="129"/>
      <c r="X46" s="129"/>
      <c r="Y46" s="129"/>
      <c r="Z46" s="129"/>
    </row>
    <row r="47" spans="1:26" ht="15">
      <c r="A47" s="125" t="str">
        <f t="shared" si="2"/>
        <v>Liquid</v>
      </c>
      <c r="B47" s="126"/>
      <c r="C47" s="126"/>
      <c r="D47" s="126"/>
      <c r="E47" s="127"/>
      <c r="F47" s="127"/>
      <c r="G47" s="128"/>
      <c r="H47" s="129">
        <f t="shared" si="6"/>
        <v>0</v>
      </c>
      <c r="I47" s="130"/>
      <c r="J47" s="126" t="s">
        <v>101</v>
      </c>
      <c r="K47" s="131"/>
      <c r="L47" s="131"/>
      <c r="M47" s="129">
        <f t="shared" si="5"/>
        <v>0</v>
      </c>
      <c r="N47" s="129">
        <f t="shared" si="3"/>
        <v>0</v>
      </c>
      <c r="O47" s="129">
        <f t="shared" si="4"/>
        <v>0</v>
      </c>
      <c r="P47" s="132">
        <f t="shared" si="1"/>
        <v>0</v>
      </c>
      <c r="Q47" s="132"/>
      <c r="R47" s="129"/>
      <c r="S47" s="129"/>
      <c r="T47" s="129"/>
      <c r="U47" s="132"/>
      <c r="V47" s="132"/>
      <c r="W47" s="129"/>
      <c r="X47" s="129"/>
      <c r="Y47" s="129"/>
      <c r="Z47" s="129"/>
    </row>
    <row r="48" spans="1:26" ht="15">
      <c r="A48" s="125" t="str">
        <f t="shared" si="2"/>
        <v>Liquid</v>
      </c>
      <c r="B48" s="126"/>
      <c r="C48" s="126"/>
      <c r="D48" s="126"/>
      <c r="E48" s="127"/>
      <c r="F48" s="127"/>
      <c r="G48" s="128"/>
      <c r="H48" s="129">
        <f t="shared" si="6"/>
        <v>0</v>
      </c>
      <c r="I48" s="130"/>
      <c r="J48" s="126" t="s">
        <v>101</v>
      </c>
      <c r="K48" s="131"/>
      <c r="L48" s="131"/>
      <c r="M48" s="129">
        <f t="shared" si="5"/>
        <v>0</v>
      </c>
      <c r="N48" s="129">
        <f t="shared" si="3"/>
        <v>0</v>
      </c>
      <c r="O48" s="129">
        <f t="shared" si="4"/>
        <v>0</v>
      </c>
      <c r="P48" s="132">
        <f t="shared" si="1"/>
        <v>0</v>
      </c>
      <c r="Q48" s="132"/>
      <c r="R48" s="129"/>
      <c r="S48" s="129"/>
      <c r="T48" s="129"/>
      <c r="U48" s="132"/>
      <c r="V48" s="132"/>
      <c r="W48" s="129"/>
      <c r="X48" s="129"/>
      <c r="Y48" s="129"/>
      <c r="Z48" s="129"/>
    </row>
    <row r="49" spans="1:26" ht="15">
      <c r="A49" s="125" t="str">
        <f t="shared" si="2"/>
        <v>Liquid</v>
      </c>
      <c r="B49" s="126"/>
      <c r="C49" s="126"/>
      <c r="D49" s="126"/>
      <c r="E49" s="127"/>
      <c r="F49" s="127"/>
      <c r="G49" s="128"/>
      <c r="H49" s="129">
        <f t="shared" si="6"/>
        <v>0</v>
      </c>
      <c r="I49" s="130"/>
      <c r="J49" s="126" t="s">
        <v>101</v>
      </c>
      <c r="K49" s="131"/>
      <c r="L49" s="131"/>
      <c r="M49" s="129">
        <f t="shared" si="5"/>
        <v>0</v>
      </c>
      <c r="N49" s="129">
        <f t="shared" si="3"/>
        <v>0</v>
      </c>
      <c r="O49" s="129">
        <f t="shared" si="4"/>
        <v>0</v>
      </c>
      <c r="P49" s="132">
        <f t="shared" si="1"/>
        <v>0</v>
      </c>
      <c r="Q49" s="132"/>
      <c r="R49" s="129"/>
      <c r="S49" s="129"/>
      <c r="T49" s="129"/>
      <c r="U49" s="132"/>
      <c r="V49" s="132"/>
      <c r="W49" s="129"/>
      <c r="X49" s="129"/>
      <c r="Y49" s="129"/>
      <c r="Z49" s="129"/>
    </row>
    <row r="50" spans="1:26" ht="15">
      <c r="A50" s="125" t="str">
        <f t="shared" si="2"/>
        <v>Liquid</v>
      </c>
      <c r="B50" s="126"/>
      <c r="C50" s="126"/>
      <c r="D50" s="126"/>
      <c r="E50" s="127"/>
      <c r="F50" s="127"/>
      <c r="G50" s="128"/>
      <c r="H50" s="129">
        <f t="shared" si="6"/>
        <v>0</v>
      </c>
      <c r="I50" s="130"/>
      <c r="J50" s="126" t="s">
        <v>101</v>
      </c>
      <c r="K50" s="131"/>
      <c r="L50" s="131"/>
      <c r="M50" s="129">
        <f t="shared" si="5"/>
        <v>0</v>
      </c>
      <c r="N50" s="129">
        <f t="shared" si="3"/>
        <v>0</v>
      </c>
      <c r="O50" s="129">
        <f t="shared" si="4"/>
        <v>0</v>
      </c>
      <c r="P50" s="132">
        <f t="shared" si="1"/>
        <v>0</v>
      </c>
      <c r="Q50" s="132"/>
      <c r="R50" s="129"/>
      <c r="S50" s="129"/>
      <c r="T50" s="129"/>
      <c r="U50" s="132"/>
      <c r="V50" s="132"/>
      <c r="W50" s="129"/>
      <c r="X50" s="129"/>
      <c r="Y50" s="129"/>
      <c r="Z50" s="129"/>
    </row>
    <row r="51" spans="1:26" ht="15">
      <c r="A51" s="125" t="str">
        <f t="shared" si="2"/>
        <v>Liquid</v>
      </c>
      <c r="B51" s="126"/>
      <c r="C51" s="126"/>
      <c r="D51" s="126"/>
      <c r="E51" s="127"/>
      <c r="F51" s="127"/>
      <c r="G51" s="128"/>
      <c r="H51" s="129">
        <f t="shared" si="6"/>
        <v>0</v>
      </c>
      <c r="I51" s="130"/>
      <c r="J51" s="126" t="s">
        <v>101</v>
      </c>
      <c r="K51" s="131"/>
      <c r="L51" s="131"/>
      <c r="M51" s="129">
        <f t="shared" si="5"/>
        <v>0</v>
      </c>
      <c r="N51" s="129">
        <f t="shared" si="3"/>
        <v>0</v>
      </c>
      <c r="O51" s="129">
        <f t="shared" si="4"/>
        <v>0</v>
      </c>
      <c r="P51" s="132">
        <f t="shared" si="1"/>
        <v>0</v>
      </c>
      <c r="Q51" s="132"/>
      <c r="R51" s="129"/>
      <c r="S51" s="129"/>
      <c r="T51" s="129"/>
      <c r="U51" s="132"/>
      <c r="V51" s="132"/>
      <c r="W51" s="129"/>
      <c r="X51" s="129"/>
      <c r="Y51" s="129"/>
      <c r="Z51" s="129"/>
    </row>
    <row r="52" spans="1:26" ht="15">
      <c r="A52" s="125" t="str">
        <f t="shared" si="2"/>
        <v>Liquid</v>
      </c>
      <c r="B52" s="126"/>
      <c r="C52" s="126"/>
      <c r="D52" s="126"/>
      <c r="E52" s="127"/>
      <c r="F52" s="127"/>
      <c r="G52" s="128"/>
      <c r="H52" s="129">
        <f t="shared" si="6"/>
        <v>0</v>
      </c>
      <c r="I52" s="130"/>
      <c r="J52" s="126" t="s">
        <v>101</v>
      </c>
      <c r="K52" s="131"/>
      <c r="L52" s="131"/>
      <c r="M52" s="129">
        <f t="shared" si="5"/>
        <v>0</v>
      </c>
      <c r="N52" s="129">
        <f t="shared" si="3"/>
        <v>0</v>
      </c>
      <c r="O52" s="129">
        <f t="shared" si="4"/>
        <v>0</v>
      </c>
      <c r="P52" s="132">
        <f t="shared" si="1"/>
        <v>0</v>
      </c>
      <c r="Q52" s="132"/>
      <c r="R52" s="129"/>
      <c r="S52" s="129"/>
      <c r="T52" s="129"/>
      <c r="U52" s="132"/>
      <c r="V52" s="132"/>
      <c r="W52" s="129"/>
      <c r="X52" s="129"/>
      <c r="Y52" s="129"/>
      <c r="Z52" s="129"/>
    </row>
    <row r="53" spans="1:26" ht="15">
      <c r="A53" s="125" t="str">
        <f t="shared" si="2"/>
        <v>Liquid</v>
      </c>
      <c r="B53" s="126"/>
      <c r="C53" s="126"/>
      <c r="D53" s="126"/>
      <c r="E53" s="127"/>
      <c r="F53" s="127"/>
      <c r="G53" s="128"/>
      <c r="H53" s="129">
        <f t="shared" si="6"/>
        <v>0</v>
      </c>
      <c r="I53" s="130"/>
      <c r="J53" s="126" t="s">
        <v>101</v>
      </c>
      <c r="K53" s="131"/>
      <c r="L53" s="131"/>
      <c r="M53" s="129">
        <f t="shared" si="5"/>
        <v>0</v>
      </c>
      <c r="N53" s="129">
        <f t="shared" si="3"/>
        <v>0</v>
      </c>
      <c r="O53" s="129">
        <f t="shared" si="4"/>
        <v>0</v>
      </c>
      <c r="P53" s="132">
        <f t="shared" si="1"/>
        <v>0</v>
      </c>
      <c r="Q53" s="132"/>
      <c r="R53" s="129"/>
      <c r="S53" s="129"/>
      <c r="T53" s="129"/>
      <c r="U53" s="132"/>
      <c r="V53" s="132"/>
      <c r="W53" s="129"/>
      <c r="X53" s="129"/>
      <c r="Y53" s="129"/>
      <c r="Z53" s="129"/>
    </row>
    <row r="54" spans="1:26" ht="15">
      <c r="A54" s="125" t="str">
        <f t="shared" si="2"/>
        <v>Liquid</v>
      </c>
      <c r="B54" s="126"/>
      <c r="C54" s="126"/>
      <c r="D54" s="126"/>
      <c r="E54" s="127"/>
      <c r="F54" s="127"/>
      <c r="G54" s="128"/>
      <c r="H54" s="129">
        <f t="shared" si="6"/>
        <v>0</v>
      </c>
      <c r="I54" s="130"/>
      <c r="J54" s="126" t="s">
        <v>101</v>
      </c>
      <c r="K54" s="131"/>
      <c r="L54" s="131"/>
      <c r="M54" s="129">
        <f t="shared" si="5"/>
        <v>0</v>
      </c>
      <c r="N54" s="129">
        <f t="shared" si="3"/>
        <v>0</v>
      </c>
      <c r="O54" s="129">
        <f t="shared" si="4"/>
        <v>0</v>
      </c>
      <c r="P54" s="132">
        <f t="shared" si="1"/>
        <v>0</v>
      </c>
      <c r="Q54" s="132"/>
      <c r="R54" s="129"/>
      <c r="S54" s="129"/>
      <c r="T54" s="129"/>
      <c r="U54" s="132"/>
      <c r="V54" s="132"/>
      <c r="W54" s="129"/>
      <c r="X54" s="129"/>
      <c r="Y54" s="129"/>
      <c r="Z54" s="129"/>
    </row>
    <row r="55" spans="1:26" ht="15">
      <c r="A55" s="125" t="str">
        <f t="shared" si="2"/>
        <v>Liquid</v>
      </c>
      <c r="B55" s="126"/>
      <c r="C55" s="126"/>
      <c r="D55" s="126"/>
      <c r="E55" s="127"/>
      <c r="F55" s="127"/>
      <c r="G55" s="128"/>
      <c r="H55" s="129">
        <f t="shared" si="6"/>
        <v>0</v>
      </c>
      <c r="I55" s="130"/>
      <c r="J55" s="126" t="s">
        <v>101</v>
      </c>
      <c r="K55" s="131"/>
      <c r="L55" s="131"/>
      <c r="M55" s="129">
        <f t="shared" si="5"/>
        <v>0</v>
      </c>
      <c r="N55" s="129">
        <f t="shared" si="3"/>
        <v>0</v>
      </c>
      <c r="O55" s="129">
        <f t="shared" si="4"/>
        <v>0</v>
      </c>
      <c r="P55" s="132">
        <f t="shared" si="1"/>
        <v>0</v>
      </c>
      <c r="Q55" s="132"/>
      <c r="R55" s="129"/>
      <c r="S55" s="129"/>
      <c r="T55" s="129"/>
      <c r="U55" s="132"/>
      <c r="V55" s="132"/>
      <c r="W55" s="129"/>
      <c r="X55" s="129"/>
      <c r="Y55" s="129"/>
      <c r="Z55" s="129"/>
    </row>
    <row r="56" spans="1:26" ht="15">
      <c r="A56" s="125" t="str">
        <f t="shared" si="2"/>
        <v>Liquid</v>
      </c>
      <c r="B56" s="126"/>
      <c r="C56" s="126"/>
      <c r="D56" s="126"/>
      <c r="E56" s="127"/>
      <c r="F56" s="127"/>
      <c r="G56" s="128"/>
      <c r="H56" s="129">
        <f t="shared" si="6"/>
        <v>0</v>
      </c>
      <c r="I56" s="130"/>
      <c r="J56" s="126" t="s">
        <v>101</v>
      </c>
      <c r="K56" s="131"/>
      <c r="L56" s="131"/>
      <c r="M56" s="129">
        <f t="shared" si="5"/>
        <v>0</v>
      </c>
      <c r="N56" s="129">
        <f t="shared" si="3"/>
        <v>0</v>
      </c>
      <c r="O56" s="129">
        <f t="shared" si="4"/>
        <v>0</v>
      </c>
      <c r="P56" s="132">
        <f t="shared" si="1"/>
        <v>0</v>
      </c>
      <c r="Q56" s="132"/>
      <c r="R56" s="129"/>
      <c r="S56" s="129"/>
      <c r="T56" s="129"/>
      <c r="U56" s="132"/>
      <c r="V56" s="132"/>
      <c r="W56" s="129"/>
      <c r="X56" s="129"/>
      <c r="Y56" s="129"/>
      <c r="Z56" s="129"/>
    </row>
    <row r="57" spans="1:26" ht="15">
      <c r="A57" s="125" t="str">
        <f t="shared" si="2"/>
        <v>Liquid</v>
      </c>
      <c r="B57" s="126"/>
      <c r="C57" s="126"/>
      <c r="D57" s="126"/>
      <c r="E57" s="127"/>
      <c r="F57" s="127"/>
      <c r="G57" s="128"/>
      <c r="H57" s="129">
        <f t="shared" si="6"/>
        <v>0</v>
      </c>
      <c r="I57" s="130"/>
      <c r="J57" s="126" t="s">
        <v>101</v>
      </c>
      <c r="K57" s="131"/>
      <c r="L57" s="131"/>
      <c r="M57" s="129">
        <f t="shared" si="5"/>
        <v>0</v>
      </c>
      <c r="N57" s="129">
        <f t="shared" si="3"/>
        <v>0</v>
      </c>
      <c r="O57" s="129">
        <f t="shared" si="4"/>
        <v>0</v>
      </c>
      <c r="P57" s="132">
        <f t="shared" si="1"/>
        <v>0</v>
      </c>
      <c r="Q57" s="132"/>
      <c r="R57" s="129"/>
      <c r="S57" s="129"/>
      <c r="T57" s="129"/>
      <c r="U57" s="132"/>
      <c r="V57" s="132"/>
      <c r="W57" s="129"/>
      <c r="X57" s="129"/>
      <c r="Y57" s="129"/>
      <c r="Z57" s="129"/>
    </row>
    <row r="58" spans="1:26" ht="15">
      <c r="A58" s="125" t="str">
        <f t="shared" si="2"/>
        <v>Liquid</v>
      </c>
      <c r="B58" s="126"/>
      <c r="C58" s="126"/>
      <c r="D58" s="126"/>
      <c r="E58" s="127"/>
      <c r="F58" s="127"/>
      <c r="G58" s="128"/>
      <c r="H58" s="129">
        <f t="shared" si="6"/>
        <v>0</v>
      </c>
      <c r="I58" s="130"/>
      <c r="J58" s="126" t="s">
        <v>101</v>
      </c>
      <c r="K58" s="131"/>
      <c r="L58" s="131"/>
      <c r="M58" s="129">
        <f t="shared" si="5"/>
        <v>0</v>
      </c>
      <c r="N58" s="129">
        <f t="shared" si="3"/>
        <v>0</v>
      </c>
      <c r="O58" s="129">
        <f t="shared" si="4"/>
        <v>0</v>
      </c>
      <c r="P58" s="132">
        <f t="shared" si="1"/>
        <v>0</v>
      </c>
      <c r="Q58" s="132"/>
      <c r="R58" s="129"/>
      <c r="S58" s="129"/>
      <c r="T58" s="129"/>
      <c r="U58" s="132"/>
      <c r="V58" s="132"/>
      <c r="W58" s="129"/>
      <c r="X58" s="129"/>
      <c r="Y58" s="129"/>
      <c r="Z58" s="129"/>
    </row>
    <row r="59" spans="1:26" ht="15">
      <c r="A59" s="125" t="str">
        <f t="shared" si="2"/>
        <v>Liquid</v>
      </c>
      <c r="B59" s="126"/>
      <c r="C59" s="126"/>
      <c r="D59" s="126"/>
      <c r="E59" s="127"/>
      <c r="F59" s="127"/>
      <c r="G59" s="128"/>
      <c r="H59" s="129">
        <f t="shared" si="6"/>
        <v>0</v>
      </c>
      <c r="I59" s="130"/>
      <c r="J59" s="126" t="s">
        <v>101</v>
      </c>
      <c r="K59" s="131"/>
      <c r="L59" s="131"/>
      <c r="M59" s="129">
        <f t="shared" si="5"/>
        <v>0</v>
      </c>
      <c r="N59" s="129">
        <f t="shared" si="3"/>
        <v>0</v>
      </c>
      <c r="O59" s="129">
        <f t="shared" si="4"/>
        <v>0</v>
      </c>
      <c r="P59" s="132">
        <f t="shared" si="1"/>
        <v>0</v>
      </c>
      <c r="Q59" s="132"/>
      <c r="R59" s="129"/>
      <c r="S59" s="129"/>
      <c r="T59" s="129"/>
      <c r="U59" s="132"/>
      <c r="V59" s="132"/>
      <c r="W59" s="129"/>
      <c r="X59" s="129"/>
      <c r="Y59" s="129"/>
      <c r="Z59" s="129"/>
    </row>
    <row r="60" spans="1:26" ht="15">
      <c r="A60" s="125" t="str">
        <f t="shared" si="2"/>
        <v>Liquid</v>
      </c>
      <c r="B60" s="126"/>
      <c r="C60" s="126"/>
      <c r="D60" s="126"/>
      <c r="E60" s="127"/>
      <c r="F60" s="127"/>
      <c r="G60" s="128"/>
      <c r="H60" s="129">
        <f t="shared" si="6"/>
        <v>0</v>
      </c>
      <c r="I60" s="130"/>
      <c r="J60" s="126" t="s">
        <v>101</v>
      </c>
      <c r="K60" s="131"/>
      <c r="L60" s="131"/>
      <c r="M60" s="129">
        <f t="shared" si="5"/>
        <v>0</v>
      </c>
      <c r="N60" s="129">
        <f t="shared" si="3"/>
        <v>0</v>
      </c>
      <c r="O60" s="129">
        <f t="shared" si="4"/>
        <v>0</v>
      </c>
      <c r="P60" s="132">
        <f t="shared" si="1"/>
        <v>0</v>
      </c>
      <c r="Q60" s="132"/>
      <c r="R60" s="129"/>
      <c r="S60" s="129"/>
      <c r="T60" s="129"/>
      <c r="U60" s="132"/>
      <c r="V60" s="132"/>
      <c r="W60" s="129"/>
      <c r="X60" s="129"/>
      <c r="Y60" s="129"/>
      <c r="Z60" s="129"/>
    </row>
    <row r="61" spans="1:26" ht="15">
      <c r="A61" s="125" t="str">
        <f t="shared" si="2"/>
        <v>Liquid</v>
      </c>
      <c r="B61" s="126"/>
      <c r="C61" s="126"/>
      <c r="D61" s="126"/>
      <c r="E61" s="127"/>
      <c r="F61" s="127"/>
      <c r="G61" s="128"/>
      <c r="H61" s="129">
        <f t="shared" si="6"/>
        <v>0</v>
      </c>
      <c r="I61" s="130"/>
      <c r="J61" s="126" t="s">
        <v>101</v>
      </c>
      <c r="K61" s="131"/>
      <c r="L61" s="131"/>
      <c r="M61" s="129">
        <f t="shared" si="5"/>
        <v>0</v>
      </c>
      <c r="N61" s="129">
        <f t="shared" si="3"/>
        <v>0</v>
      </c>
      <c r="O61" s="129">
        <f t="shared" si="4"/>
        <v>0</v>
      </c>
      <c r="P61" s="132">
        <f t="shared" si="1"/>
        <v>0</v>
      </c>
      <c r="Q61" s="132"/>
      <c r="R61" s="129"/>
      <c r="S61" s="129"/>
      <c r="T61" s="129"/>
      <c r="U61" s="132"/>
      <c r="V61" s="132"/>
      <c r="W61" s="129"/>
      <c r="X61" s="129"/>
      <c r="Y61" s="129"/>
      <c r="Z61" s="129"/>
    </row>
    <row r="62" spans="1:26" ht="15">
      <c r="A62" s="125" t="str">
        <f t="shared" si="2"/>
        <v>Liquid</v>
      </c>
      <c r="B62" s="126"/>
      <c r="C62" s="126"/>
      <c r="D62" s="126"/>
      <c r="E62" s="127"/>
      <c r="F62" s="127"/>
      <c r="G62" s="128"/>
      <c r="H62" s="129">
        <f t="shared" si="6"/>
        <v>0</v>
      </c>
      <c r="I62" s="130"/>
      <c r="J62" s="126" t="s">
        <v>101</v>
      </c>
      <c r="K62" s="131"/>
      <c r="L62" s="131"/>
      <c r="M62" s="129">
        <f t="shared" si="5"/>
        <v>0</v>
      </c>
      <c r="N62" s="129">
        <f t="shared" si="3"/>
        <v>0</v>
      </c>
      <c r="O62" s="129">
        <f t="shared" si="4"/>
        <v>0</v>
      </c>
      <c r="P62" s="132">
        <f t="shared" si="1"/>
        <v>0</v>
      </c>
      <c r="Q62" s="132"/>
      <c r="R62" s="129"/>
      <c r="S62" s="129"/>
      <c r="T62" s="129"/>
      <c r="U62" s="132"/>
      <c r="V62" s="132"/>
      <c r="W62" s="129"/>
      <c r="X62" s="129"/>
      <c r="Y62" s="129"/>
      <c r="Z62" s="129"/>
    </row>
    <row r="63" spans="1:26" ht="15">
      <c r="A63" s="125" t="str">
        <f t="shared" si="2"/>
        <v>Liquid</v>
      </c>
      <c r="B63" s="126"/>
      <c r="C63" s="126"/>
      <c r="D63" s="126"/>
      <c r="E63" s="127"/>
      <c r="F63" s="127"/>
      <c r="G63" s="128"/>
      <c r="H63" s="129">
        <f t="shared" si="6"/>
        <v>0</v>
      </c>
      <c r="I63" s="130"/>
      <c r="J63" s="126" t="s">
        <v>101</v>
      </c>
      <c r="K63" s="131"/>
      <c r="L63" s="131"/>
      <c r="M63" s="129">
        <f t="shared" si="5"/>
        <v>0</v>
      </c>
      <c r="N63" s="129">
        <f t="shared" si="3"/>
        <v>0</v>
      </c>
      <c r="O63" s="129">
        <f t="shared" si="4"/>
        <v>0</v>
      </c>
      <c r="P63" s="132">
        <f t="shared" si="1"/>
        <v>0</v>
      </c>
      <c r="Q63" s="132"/>
      <c r="R63" s="129"/>
      <c r="S63" s="129"/>
      <c r="T63" s="129"/>
      <c r="U63" s="132"/>
      <c r="V63" s="132"/>
      <c r="W63" s="129"/>
      <c r="X63" s="129"/>
      <c r="Y63" s="129"/>
      <c r="Z63" s="129"/>
    </row>
    <row r="64" spans="1:26" ht="15">
      <c r="A64" s="125" t="str">
        <f t="shared" si="2"/>
        <v>Liquid</v>
      </c>
      <c r="B64" s="126"/>
      <c r="C64" s="126"/>
      <c r="D64" s="126"/>
      <c r="E64" s="127"/>
      <c r="F64" s="127"/>
      <c r="G64" s="128"/>
      <c r="H64" s="129">
        <f t="shared" si="6"/>
        <v>0</v>
      </c>
      <c r="I64" s="130"/>
      <c r="J64" s="126" t="s">
        <v>101</v>
      </c>
      <c r="K64" s="131"/>
      <c r="L64" s="131"/>
      <c r="M64" s="129">
        <f t="shared" si="5"/>
        <v>0</v>
      </c>
      <c r="N64" s="129">
        <f t="shared" si="3"/>
        <v>0</v>
      </c>
      <c r="O64" s="129">
        <f t="shared" si="4"/>
        <v>0</v>
      </c>
      <c r="P64" s="132">
        <f t="shared" si="1"/>
        <v>0</v>
      </c>
      <c r="Q64" s="132"/>
      <c r="R64" s="129"/>
      <c r="S64" s="129"/>
      <c r="T64" s="129"/>
      <c r="U64" s="132"/>
      <c r="V64" s="132"/>
      <c r="W64" s="129"/>
      <c r="X64" s="129"/>
      <c r="Y64" s="129"/>
      <c r="Z64" s="129"/>
    </row>
    <row r="65" spans="1:26" ht="15">
      <c r="A65" s="125" t="str">
        <f t="shared" si="2"/>
        <v>Liquid</v>
      </c>
      <c r="B65" s="126"/>
      <c r="C65" s="126"/>
      <c r="D65" s="126"/>
      <c r="E65" s="127"/>
      <c r="F65" s="127"/>
      <c r="G65" s="128"/>
      <c r="H65" s="129">
        <f t="shared" si="6"/>
        <v>0</v>
      </c>
      <c r="I65" s="130"/>
      <c r="J65" s="126" t="s">
        <v>101</v>
      </c>
      <c r="K65" s="131"/>
      <c r="L65" s="131"/>
      <c r="M65" s="129">
        <f t="shared" si="5"/>
        <v>0</v>
      </c>
      <c r="N65" s="129">
        <f t="shared" si="3"/>
        <v>0</v>
      </c>
      <c r="O65" s="129">
        <f t="shared" si="4"/>
        <v>0</v>
      </c>
      <c r="P65" s="132">
        <f t="shared" si="1"/>
        <v>0</v>
      </c>
      <c r="Q65" s="132"/>
      <c r="R65" s="129"/>
      <c r="S65" s="129"/>
      <c r="T65" s="129"/>
      <c r="U65" s="132"/>
      <c r="V65" s="132"/>
      <c r="W65" s="129"/>
      <c r="X65" s="129"/>
      <c r="Y65" s="129"/>
      <c r="Z65" s="129"/>
    </row>
    <row r="66" spans="1:26" ht="15">
      <c r="A66" s="125" t="str">
        <f t="shared" si="2"/>
        <v>Liquid</v>
      </c>
      <c r="B66" s="126"/>
      <c r="C66" s="126"/>
      <c r="D66" s="126"/>
      <c r="E66" s="127"/>
      <c r="F66" s="127"/>
      <c r="G66" s="128"/>
      <c r="H66" s="129">
        <f t="shared" si="6"/>
        <v>0</v>
      </c>
      <c r="I66" s="130"/>
      <c r="J66" s="126" t="s">
        <v>101</v>
      </c>
      <c r="K66" s="131"/>
      <c r="L66" s="131"/>
      <c r="M66" s="129">
        <f t="shared" si="5"/>
        <v>0</v>
      </c>
      <c r="N66" s="129">
        <f t="shared" si="3"/>
        <v>0</v>
      </c>
      <c r="O66" s="129">
        <f t="shared" si="4"/>
        <v>0</v>
      </c>
      <c r="P66" s="132">
        <f aca="true" t="shared" si="7" ref="P66:P129">+O66-G66</f>
        <v>0</v>
      </c>
      <c r="Q66" s="132"/>
      <c r="R66" s="129"/>
      <c r="S66" s="129"/>
      <c r="T66" s="129"/>
      <c r="U66" s="132"/>
      <c r="V66" s="132"/>
      <c r="W66" s="129"/>
      <c r="X66" s="129"/>
      <c r="Y66" s="129"/>
      <c r="Z66" s="129"/>
    </row>
    <row r="67" spans="1:26" ht="15">
      <c r="A67" s="125" t="str">
        <f aca="true" t="shared" si="8" ref="A67:A130">+TRIM(B67)&amp;TRIM(D67)&amp;TRIM(J67)</f>
        <v>Liquid</v>
      </c>
      <c r="B67" s="126"/>
      <c r="C67" s="126"/>
      <c r="D67" s="126"/>
      <c r="E67" s="127"/>
      <c r="F67" s="127"/>
      <c r="G67" s="128"/>
      <c r="H67" s="129">
        <f t="shared" si="6"/>
        <v>0</v>
      </c>
      <c r="I67" s="130"/>
      <c r="J67" s="126" t="s">
        <v>101</v>
      </c>
      <c r="K67" s="131"/>
      <c r="L67" s="131"/>
      <c r="M67" s="129">
        <f t="shared" si="5"/>
        <v>0</v>
      </c>
      <c r="N67" s="129">
        <f aca="true" t="shared" si="9" ref="N67:N130">+M67*$O$1/$Q$1</f>
        <v>0</v>
      </c>
      <c r="O67" s="129">
        <f aca="true" t="shared" si="10" ref="O67:O130">+M67-N67</f>
        <v>0</v>
      </c>
      <c r="P67" s="132">
        <f t="shared" si="7"/>
        <v>0</v>
      </c>
      <c r="Q67" s="132"/>
      <c r="R67" s="129"/>
      <c r="S67" s="129"/>
      <c r="T67" s="129"/>
      <c r="U67" s="132"/>
      <c r="V67" s="132"/>
      <c r="W67" s="129"/>
      <c r="X67" s="129"/>
      <c r="Y67" s="129"/>
      <c r="Z67" s="129"/>
    </row>
    <row r="68" spans="1:26" ht="15">
      <c r="A68" s="125" t="str">
        <f t="shared" si="8"/>
        <v>Liquid</v>
      </c>
      <c r="B68" s="126"/>
      <c r="C68" s="126"/>
      <c r="D68" s="126"/>
      <c r="E68" s="127"/>
      <c r="F68" s="127"/>
      <c r="G68" s="128"/>
      <c r="H68" s="129">
        <f t="shared" si="6"/>
        <v>0</v>
      </c>
      <c r="I68" s="130"/>
      <c r="J68" s="126" t="s">
        <v>101</v>
      </c>
      <c r="K68" s="131"/>
      <c r="L68" s="131"/>
      <c r="M68" s="129">
        <f aca="true" t="shared" si="11" ref="M68:M131">+$Q$1*G68/$N$1</f>
        <v>0</v>
      </c>
      <c r="N68" s="129">
        <f t="shared" si="9"/>
        <v>0</v>
      </c>
      <c r="O68" s="129">
        <f t="shared" si="10"/>
        <v>0</v>
      </c>
      <c r="P68" s="132">
        <f t="shared" si="7"/>
        <v>0</v>
      </c>
      <c r="Q68" s="132"/>
      <c r="R68" s="129"/>
      <c r="S68" s="129"/>
      <c r="T68" s="129"/>
      <c r="U68" s="132"/>
      <c r="V68" s="132"/>
      <c r="W68" s="129"/>
      <c r="X68" s="129"/>
      <c r="Y68" s="129"/>
      <c r="Z68" s="129"/>
    </row>
    <row r="69" spans="1:26" ht="15">
      <c r="A69" s="125" t="str">
        <f t="shared" si="8"/>
        <v>Liquid</v>
      </c>
      <c r="B69" s="126"/>
      <c r="C69" s="126"/>
      <c r="D69" s="126"/>
      <c r="E69" s="127"/>
      <c r="F69" s="127"/>
      <c r="G69" s="128"/>
      <c r="H69" s="129">
        <f t="shared" si="6"/>
        <v>0</v>
      </c>
      <c r="I69" s="130"/>
      <c r="J69" s="126" t="s">
        <v>101</v>
      </c>
      <c r="K69" s="131"/>
      <c r="L69" s="131"/>
      <c r="M69" s="129">
        <f t="shared" si="11"/>
        <v>0</v>
      </c>
      <c r="N69" s="129">
        <f t="shared" si="9"/>
        <v>0</v>
      </c>
      <c r="O69" s="129">
        <f t="shared" si="10"/>
        <v>0</v>
      </c>
      <c r="P69" s="132">
        <f t="shared" si="7"/>
        <v>0</v>
      </c>
      <c r="Q69" s="132"/>
      <c r="R69" s="129"/>
      <c r="S69" s="129"/>
      <c r="T69" s="129"/>
      <c r="U69" s="132"/>
      <c r="V69" s="132"/>
      <c r="W69" s="129"/>
      <c r="X69" s="129"/>
      <c r="Y69" s="129"/>
      <c r="Z69" s="129"/>
    </row>
    <row r="70" spans="1:26" ht="15">
      <c r="A70" s="125" t="str">
        <f t="shared" si="8"/>
        <v>Liquid</v>
      </c>
      <c r="B70" s="126"/>
      <c r="C70" s="126"/>
      <c r="D70" s="126"/>
      <c r="E70" s="127"/>
      <c r="F70" s="127"/>
      <c r="G70" s="128"/>
      <c r="H70" s="129">
        <f t="shared" si="6"/>
        <v>0</v>
      </c>
      <c r="I70" s="130"/>
      <c r="J70" s="126" t="s">
        <v>101</v>
      </c>
      <c r="K70" s="131"/>
      <c r="L70" s="131"/>
      <c r="M70" s="129">
        <f t="shared" si="11"/>
        <v>0</v>
      </c>
      <c r="N70" s="129">
        <f t="shared" si="9"/>
        <v>0</v>
      </c>
      <c r="O70" s="129">
        <f t="shared" si="10"/>
        <v>0</v>
      </c>
      <c r="P70" s="132">
        <f t="shared" si="7"/>
        <v>0</v>
      </c>
      <c r="Q70" s="132"/>
      <c r="R70" s="129"/>
      <c r="S70" s="129"/>
      <c r="T70" s="129"/>
      <c r="U70" s="132"/>
      <c r="V70" s="132"/>
      <c r="W70" s="129"/>
      <c r="X70" s="129"/>
      <c r="Y70" s="129"/>
      <c r="Z70" s="129"/>
    </row>
    <row r="71" spans="1:26" ht="15">
      <c r="A71" s="125" t="str">
        <f t="shared" si="8"/>
        <v>Liquid</v>
      </c>
      <c r="B71" s="126"/>
      <c r="C71" s="126"/>
      <c r="D71" s="126"/>
      <c r="E71" s="127"/>
      <c r="F71" s="127"/>
      <c r="G71" s="128"/>
      <c r="H71" s="129">
        <f t="shared" si="6"/>
        <v>0</v>
      </c>
      <c r="I71" s="130"/>
      <c r="J71" s="126" t="s">
        <v>101</v>
      </c>
      <c r="K71" s="131"/>
      <c r="L71" s="131"/>
      <c r="M71" s="129">
        <f t="shared" si="11"/>
        <v>0</v>
      </c>
      <c r="N71" s="129">
        <f t="shared" si="9"/>
        <v>0</v>
      </c>
      <c r="O71" s="129">
        <f t="shared" si="10"/>
        <v>0</v>
      </c>
      <c r="P71" s="132">
        <f t="shared" si="7"/>
        <v>0</v>
      </c>
      <c r="Q71" s="132"/>
      <c r="R71" s="129"/>
      <c r="S71" s="129"/>
      <c r="T71" s="129"/>
      <c r="U71" s="132"/>
      <c r="V71" s="132"/>
      <c r="W71" s="129"/>
      <c r="X71" s="129"/>
      <c r="Y71" s="129"/>
      <c r="Z71" s="129"/>
    </row>
    <row r="72" spans="1:26" ht="15">
      <c r="A72" s="125" t="str">
        <f t="shared" si="8"/>
        <v>Liquid</v>
      </c>
      <c r="B72" s="126"/>
      <c r="C72" s="126"/>
      <c r="D72" s="126"/>
      <c r="E72" s="127"/>
      <c r="F72" s="127"/>
      <c r="G72" s="128"/>
      <c r="H72" s="129">
        <f t="shared" si="6"/>
        <v>0</v>
      </c>
      <c r="I72" s="130"/>
      <c r="J72" s="126" t="s">
        <v>101</v>
      </c>
      <c r="K72" s="131"/>
      <c r="L72" s="131"/>
      <c r="M72" s="129">
        <f t="shared" si="11"/>
        <v>0</v>
      </c>
      <c r="N72" s="129">
        <f t="shared" si="9"/>
        <v>0</v>
      </c>
      <c r="O72" s="129">
        <f t="shared" si="10"/>
        <v>0</v>
      </c>
      <c r="P72" s="132">
        <f t="shared" si="7"/>
        <v>0</v>
      </c>
      <c r="Q72" s="132"/>
      <c r="R72" s="129"/>
      <c r="S72" s="129"/>
      <c r="T72" s="129"/>
      <c r="U72" s="132"/>
      <c r="V72" s="132"/>
      <c r="W72" s="129"/>
      <c r="X72" s="129"/>
      <c r="Y72" s="129"/>
      <c r="Z72" s="129"/>
    </row>
    <row r="73" spans="1:26" ht="15">
      <c r="A73" s="125" t="str">
        <f t="shared" si="8"/>
        <v>Liquid</v>
      </c>
      <c r="B73" s="126"/>
      <c r="C73" s="126"/>
      <c r="D73" s="126"/>
      <c r="E73" s="127"/>
      <c r="F73" s="127"/>
      <c r="G73" s="128"/>
      <c r="H73" s="129">
        <f aca="true" t="shared" si="12" ref="H73:H136">+G73/1000*100</f>
        <v>0</v>
      </c>
      <c r="I73" s="130"/>
      <c r="J73" s="126" t="s">
        <v>101</v>
      </c>
      <c r="K73" s="131"/>
      <c r="L73" s="131"/>
      <c r="M73" s="129">
        <f t="shared" si="11"/>
        <v>0</v>
      </c>
      <c r="N73" s="129">
        <f t="shared" si="9"/>
        <v>0</v>
      </c>
      <c r="O73" s="129">
        <f t="shared" si="10"/>
        <v>0</v>
      </c>
      <c r="P73" s="132">
        <f t="shared" si="7"/>
        <v>0</v>
      </c>
      <c r="Q73" s="132"/>
      <c r="R73" s="129"/>
      <c r="S73" s="129"/>
      <c r="T73" s="129"/>
      <c r="U73" s="132"/>
      <c r="V73" s="132"/>
      <c r="W73" s="129"/>
      <c r="X73" s="129"/>
      <c r="Y73" s="129"/>
      <c r="Z73" s="129"/>
    </row>
    <row r="74" spans="1:26" ht="15">
      <c r="A74" s="125" t="str">
        <f t="shared" si="8"/>
        <v>Liquid</v>
      </c>
      <c r="B74" s="126"/>
      <c r="C74" s="126"/>
      <c r="D74" s="126"/>
      <c r="E74" s="127"/>
      <c r="F74" s="127"/>
      <c r="G74" s="128"/>
      <c r="H74" s="129">
        <f t="shared" si="12"/>
        <v>0</v>
      </c>
      <c r="I74" s="130"/>
      <c r="J74" s="126" t="s">
        <v>101</v>
      </c>
      <c r="K74" s="131"/>
      <c r="L74" s="131"/>
      <c r="M74" s="129">
        <f t="shared" si="11"/>
        <v>0</v>
      </c>
      <c r="N74" s="129">
        <f t="shared" si="9"/>
        <v>0</v>
      </c>
      <c r="O74" s="129">
        <f t="shared" si="10"/>
        <v>0</v>
      </c>
      <c r="P74" s="132">
        <f t="shared" si="7"/>
        <v>0</v>
      </c>
      <c r="Q74" s="132"/>
      <c r="R74" s="129"/>
      <c r="S74" s="129"/>
      <c r="T74" s="129"/>
      <c r="U74" s="132"/>
      <c r="V74" s="132"/>
      <c r="W74" s="129"/>
      <c r="X74" s="129"/>
      <c r="Y74" s="129"/>
      <c r="Z74" s="129"/>
    </row>
    <row r="75" spans="1:26" ht="15">
      <c r="A75" s="125" t="str">
        <f t="shared" si="8"/>
        <v>Liquid</v>
      </c>
      <c r="B75" s="126"/>
      <c r="C75" s="126"/>
      <c r="D75" s="126"/>
      <c r="E75" s="127"/>
      <c r="F75" s="127"/>
      <c r="G75" s="128"/>
      <c r="H75" s="129">
        <f t="shared" si="12"/>
        <v>0</v>
      </c>
      <c r="I75" s="130"/>
      <c r="J75" s="126" t="s">
        <v>101</v>
      </c>
      <c r="K75" s="131"/>
      <c r="L75" s="131"/>
      <c r="M75" s="129">
        <f t="shared" si="11"/>
        <v>0</v>
      </c>
      <c r="N75" s="129">
        <f t="shared" si="9"/>
        <v>0</v>
      </c>
      <c r="O75" s="129">
        <f t="shared" si="10"/>
        <v>0</v>
      </c>
      <c r="P75" s="132">
        <f t="shared" si="7"/>
        <v>0</v>
      </c>
      <c r="Q75" s="132"/>
      <c r="R75" s="129"/>
      <c r="S75" s="129"/>
      <c r="T75" s="129"/>
      <c r="U75" s="132"/>
      <c r="V75" s="132"/>
      <c r="W75" s="129"/>
      <c r="X75" s="129"/>
      <c r="Y75" s="129"/>
      <c r="Z75" s="129"/>
    </row>
    <row r="76" spans="1:26" ht="15">
      <c r="A76" s="125" t="str">
        <f t="shared" si="8"/>
        <v>Liquid</v>
      </c>
      <c r="B76" s="126"/>
      <c r="C76" s="126"/>
      <c r="D76" s="126"/>
      <c r="E76" s="127"/>
      <c r="F76" s="127"/>
      <c r="G76" s="128"/>
      <c r="H76" s="129">
        <f t="shared" si="12"/>
        <v>0</v>
      </c>
      <c r="I76" s="130"/>
      <c r="J76" s="126" t="s">
        <v>101</v>
      </c>
      <c r="K76" s="131"/>
      <c r="L76" s="131"/>
      <c r="M76" s="129">
        <f t="shared" si="11"/>
        <v>0</v>
      </c>
      <c r="N76" s="129">
        <f t="shared" si="9"/>
        <v>0</v>
      </c>
      <c r="O76" s="129">
        <f t="shared" si="10"/>
        <v>0</v>
      </c>
      <c r="P76" s="132">
        <f t="shared" si="7"/>
        <v>0</v>
      </c>
      <c r="Q76" s="132"/>
      <c r="R76" s="129"/>
      <c r="S76" s="129"/>
      <c r="T76" s="129"/>
      <c r="U76" s="132"/>
      <c r="V76" s="132"/>
      <c r="W76" s="129"/>
      <c r="X76" s="129"/>
      <c r="Y76" s="129"/>
      <c r="Z76" s="129"/>
    </row>
    <row r="77" spans="1:26" ht="15">
      <c r="A77" s="125" t="str">
        <f t="shared" si="8"/>
        <v>Liquid</v>
      </c>
      <c r="B77" s="126"/>
      <c r="C77" s="126"/>
      <c r="D77" s="126"/>
      <c r="E77" s="127"/>
      <c r="F77" s="127"/>
      <c r="G77" s="128"/>
      <c r="H77" s="129">
        <f t="shared" si="12"/>
        <v>0</v>
      </c>
      <c r="I77" s="130"/>
      <c r="J77" s="126" t="s">
        <v>101</v>
      </c>
      <c r="K77" s="131"/>
      <c r="L77" s="131"/>
      <c r="M77" s="129">
        <f t="shared" si="11"/>
        <v>0</v>
      </c>
      <c r="N77" s="129">
        <f t="shared" si="9"/>
        <v>0</v>
      </c>
      <c r="O77" s="129">
        <f t="shared" si="10"/>
        <v>0</v>
      </c>
      <c r="P77" s="132">
        <f t="shared" si="7"/>
        <v>0</v>
      </c>
      <c r="Q77" s="132"/>
      <c r="R77" s="129"/>
      <c r="S77" s="129"/>
      <c r="T77" s="129"/>
      <c r="U77" s="132"/>
      <c r="V77" s="132"/>
      <c r="W77" s="129"/>
      <c r="X77" s="129"/>
      <c r="Y77" s="129"/>
      <c r="Z77" s="129"/>
    </row>
    <row r="78" spans="1:26" ht="15">
      <c r="A78" s="125" t="str">
        <f t="shared" si="8"/>
        <v>Liquid</v>
      </c>
      <c r="B78" s="126"/>
      <c r="C78" s="126"/>
      <c r="D78" s="126"/>
      <c r="E78" s="127"/>
      <c r="F78" s="127"/>
      <c r="G78" s="128"/>
      <c r="H78" s="129">
        <f t="shared" si="12"/>
        <v>0</v>
      </c>
      <c r="I78" s="130"/>
      <c r="J78" s="126" t="s">
        <v>101</v>
      </c>
      <c r="K78" s="131"/>
      <c r="L78" s="131"/>
      <c r="M78" s="129">
        <f t="shared" si="11"/>
        <v>0</v>
      </c>
      <c r="N78" s="129">
        <f t="shared" si="9"/>
        <v>0</v>
      </c>
      <c r="O78" s="129">
        <f t="shared" si="10"/>
        <v>0</v>
      </c>
      <c r="P78" s="132">
        <f t="shared" si="7"/>
        <v>0</v>
      </c>
      <c r="Q78" s="132"/>
      <c r="R78" s="129"/>
      <c r="S78" s="129"/>
      <c r="T78" s="129"/>
      <c r="U78" s="132"/>
      <c r="V78" s="132"/>
      <c r="W78" s="129"/>
      <c r="X78" s="129"/>
      <c r="Y78" s="129"/>
      <c r="Z78" s="129"/>
    </row>
    <row r="79" spans="1:26" ht="15">
      <c r="A79" s="125" t="str">
        <f t="shared" si="8"/>
        <v>Liquid</v>
      </c>
      <c r="B79" s="126"/>
      <c r="C79" s="126"/>
      <c r="D79" s="126"/>
      <c r="E79" s="127"/>
      <c r="F79" s="127"/>
      <c r="G79" s="128"/>
      <c r="H79" s="129">
        <f t="shared" si="12"/>
        <v>0</v>
      </c>
      <c r="I79" s="130"/>
      <c r="J79" s="126" t="s">
        <v>101</v>
      </c>
      <c r="K79" s="131"/>
      <c r="L79" s="131"/>
      <c r="M79" s="129">
        <f t="shared" si="11"/>
        <v>0</v>
      </c>
      <c r="N79" s="129">
        <f t="shared" si="9"/>
        <v>0</v>
      </c>
      <c r="O79" s="129">
        <f t="shared" si="10"/>
        <v>0</v>
      </c>
      <c r="P79" s="132">
        <f t="shared" si="7"/>
        <v>0</v>
      </c>
      <c r="Q79" s="132"/>
      <c r="R79" s="129"/>
      <c r="S79" s="129"/>
      <c r="T79" s="129"/>
      <c r="U79" s="132"/>
      <c r="V79" s="132"/>
      <c r="W79" s="129"/>
      <c r="X79" s="129"/>
      <c r="Y79" s="129"/>
      <c r="Z79" s="129"/>
    </row>
    <row r="80" spans="1:26" ht="15">
      <c r="A80" s="125" t="str">
        <f t="shared" si="8"/>
        <v>Liquid</v>
      </c>
      <c r="B80" s="126"/>
      <c r="C80" s="126"/>
      <c r="D80" s="126"/>
      <c r="E80" s="127"/>
      <c r="F80" s="127"/>
      <c r="G80" s="128"/>
      <c r="H80" s="129">
        <f t="shared" si="12"/>
        <v>0</v>
      </c>
      <c r="I80" s="130"/>
      <c r="J80" s="126" t="s">
        <v>101</v>
      </c>
      <c r="K80" s="131"/>
      <c r="L80" s="131"/>
      <c r="M80" s="129">
        <f t="shared" si="11"/>
        <v>0</v>
      </c>
      <c r="N80" s="129">
        <f t="shared" si="9"/>
        <v>0</v>
      </c>
      <c r="O80" s="129">
        <f t="shared" si="10"/>
        <v>0</v>
      </c>
      <c r="P80" s="132">
        <f t="shared" si="7"/>
        <v>0</v>
      </c>
      <c r="Q80" s="132"/>
      <c r="R80" s="129"/>
      <c r="S80" s="129"/>
      <c r="T80" s="129"/>
      <c r="U80" s="132"/>
      <c r="V80" s="132"/>
      <c r="W80" s="129"/>
      <c r="X80" s="129"/>
      <c r="Y80" s="129"/>
      <c r="Z80" s="129"/>
    </row>
    <row r="81" spans="1:26" ht="15">
      <c r="A81" s="125" t="str">
        <f t="shared" si="8"/>
        <v>Liquid</v>
      </c>
      <c r="B81" s="126"/>
      <c r="C81" s="126"/>
      <c r="D81" s="126"/>
      <c r="E81" s="127"/>
      <c r="F81" s="127"/>
      <c r="G81" s="128"/>
      <c r="H81" s="129">
        <f t="shared" si="12"/>
        <v>0</v>
      </c>
      <c r="I81" s="130"/>
      <c r="J81" s="126" t="s">
        <v>101</v>
      </c>
      <c r="K81" s="131"/>
      <c r="L81" s="131"/>
      <c r="M81" s="129">
        <f t="shared" si="11"/>
        <v>0</v>
      </c>
      <c r="N81" s="129">
        <f t="shared" si="9"/>
        <v>0</v>
      </c>
      <c r="O81" s="129">
        <f t="shared" si="10"/>
        <v>0</v>
      </c>
      <c r="P81" s="132">
        <f t="shared" si="7"/>
        <v>0</v>
      </c>
      <c r="Q81" s="132"/>
      <c r="R81" s="129"/>
      <c r="S81" s="129"/>
      <c r="T81" s="129"/>
      <c r="U81" s="132"/>
      <c r="V81" s="132"/>
      <c r="W81" s="129"/>
      <c r="X81" s="129"/>
      <c r="Y81" s="129"/>
      <c r="Z81" s="129"/>
    </row>
    <row r="82" spans="1:26" ht="15">
      <c r="A82" s="125" t="str">
        <f t="shared" si="8"/>
        <v>Liquid</v>
      </c>
      <c r="B82" s="126"/>
      <c r="C82" s="126"/>
      <c r="D82" s="126"/>
      <c r="E82" s="127"/>
      <c r="F82" s="127"/>
      <c r="G82" s="128"/>
      <c r="H82" s="129">
        <f t="shared" si="12"/>
        <v>0</v>
      </c>
      <c r="I82" s="130"/>
      <c r="J82" s="126" t="s">
        <v>101</v>
      </c>
      <c r="K82" s="131"/>
      <c r="L82" s="131"/>
      <c r="M82" s="129">
        <f t="shared" si="11"/>
        <v>0</v>
      </c>
      <c r="N82" s="129">
        <f t="shared" si="9"/>
        <v>0</v>
      </c>
      <c r="O82" s="129">
        <f t="shared" si="10"/>
        <v>0</v>
      </c>
      <c r="P82" s="132">
        <f t="shared" si="7"/>
        <v>0</v>
      </c>
      <c r="Q82" s="132"/>
      <c r="R82" s="129"/>
      <c r="S82" s="129"/>
      <c r="T82" s="129"/>
      <c r="U82" s="132"/>
      <c r="V82" s="132"/>
      <c r="W82" s="129"/>
      <c r="X82" s="129"/>
      <c r="Y82" s="129"/>
      <c r="Z82" s="129"/>
    </row>
    <row r="83" spans="1:26" ht="15">
      <c r="A83" s="125" t="str">
        <f t="shared" si="8"/>
        <v>Liquid</v>
      </c>
      <c r="B83" s="126"/>
      <c r="C83" s="126"/>
      <c r="D83" s="126"/>
      <c r="E83" s="127"/>
      <c r="F83" s="127"/>
      <c r="G83" s="128"/>
      <c r="H83" s="129">
        <f t="shared" si="12"/>
        <v>0</v>
      </c>
      <c r="I83" s="130"/>
      <c r="J83" s="126" t="s">
        <v>101</v>
      </c>
      <c r="K83" s="131"/>
      <c r="L83" s="131"/>
      <c r="M83" s="129">
        <f t="shared" si="11"/>
        <v>0</v>
      </c>
      <c r="N83" s="129">
        <f t="shared" si="9"/>
        <v>0</v>
      </c>
      <c r="O83" s="129">
        <f t="shared" si="10"/>
        <v>0</v>
      </c>
      <c r="P83" s="132">
        <f t="shared" si="7"/>
        <v>0</v>
      </c>
      <c r="Q83" s="132"/>
      <c r="R83" s="129"/>
      <c r="S83" s="129"/>
      <c r="T83" s="129"/>
      <c r="U83" s="132"/>
      <c r="V83" s="132"/>
      <c r="W83" s="129"/>
      <c r="X83" s="129"/>
      <c r="Y83" s="129"/>
      <c r="Z83" s="129"/>
    </row>
    <row r="84" spans="1:26" ht="15">
      <c r="A84" s="125" t="str">
        <f t="shared" si="8"/>
        <v>Liquid</v>
      </c>
      <c r="B84" s="126"/>
      <c r="C84" s="126"/>
      <c r="D84" s="126"/>
      <c r="E84" s="127"/>
      <c r="F84" s="127"/>
      <c r="G84" s="128"/>
      <c r="H84" s="129">
        <f t="shared" si="12"/>
        <v>0</v>
      </c>
      <c r="I84" s="130"/>
      <c r="J84" s="126" t="s">
        <v>101</v>
      </c>
      <c r="K84" s="131"/>
      <c r="L84" s="131"/>
      <c r="M84" s="129">
        <f t="shared" si="11"/>
        <v>0</v>
      </c>
      <c r="N84" s="129">
        <f t="shared" si="9"/>
        <v>0</v>
      </c>
      <c r="O84" s="129">
        <f t="shared" si="10"/>
        <v>0</v>
      </c>
      <c r="P84" s="132">
        <f t="shared" si="7"/>
        <v>0</v>
      </c>
      <c r="Q84" s="132"/>
      <c r="R84" s="129"/>
      <c r="S84" s="129"/>
      <c r="T84" s="129"/>
      <c r="U84" s="132"/>
      <c r="V84" s="132"/>
      <c r="W84" s="129"/>
      <c r="X84" s="129"/>
      <c r="Y84" s="129"/>
      <c r="Z84" s="129"/>
    </row>
    <row r="85" spans="1:26" ht="15">
      <c r="A85" s="125" t="str">
        <f t="shared" si="8"/>
        <v>Liquid</v>
      </c>
      <c r="B85" s="126"/>
      <c r="C85" s="126"/>
      <c r="D85" s="126"/>
      <c r="E85" s="127"/>
      <c r="F85" s="127"/>
      <c r="G85" s="128"/>
      <c r="H85" s="129">
        <f t="shared" si="12"/>
        <v>0</v>
      </c>
      <c r="I85" s="130"/>
      <c r="J85" s="126" t="s">
        <v>101</v>
      </c>
      <c r="K85" s="131"/>
      <c r="L85" s="131"/>
      <c r="M85" s="129">
        <f t="shared" si="11"/>
        <v>0</v>
      </c>
      <c r="N85" s="129">
        <f t="shared" si="9"/>
        <v>0</v>
      </c>
      <c r="O85" s="129">
        <f t="shared" si="10"/>
        <v>0</v>
      </c>
      <c r="P85" s="132">
        <f t="shared" si="7"/>
        <v>0</v>
      </c>
      <c r="Q85" s="132"/>
      <c r="R85" s="129"/>
      <c r="S85" s="129"/>
      <c r="T85" s="129"/>
      <c r="U85" s="132"/>
      <c r="V85" s="132"/>
      <c r="W85" s="129"/>
      <c r="X85" s="129"/>
      <c r="Y85" s="129"/>
      <c r="Z85" s="129"/>
    </row>
    <row r="86" spans="1:26" ht="15">
      <c r="A86" s="125" t="str">
        <f t="shared" si="8"/>
        <v>Liquid</v>
      </c>
      <c r="B86" s="126"/>
      <c r="C86" s="126"/>
      <c r="D86" s="126"/>
      <c r="E86" s="127"/>
      <c r="F86" s="127"/>
      <c r="G86" s="128"/>
      <c r="H86" s="129">
        <f t="shared" si="12"/>
        <v>0</v>
      </c>
      <c r="I86" s="130"/>
      <c r="J86" s="126" t="s">
        <v>101</v>
      </c>
      <c r="K86" s="131"/>
      <c r="L86" s="131"/>
      <c r="M86" s="129">
        <f t="shared" si="11"/>
        <v>0</v>
      </c>
      <c r="N86" s="129">
        <f t="shared" si="9"/>
        <v>0</v>
      </c>
      <c r="O86" s="129">
        <f t="shared" si="10"/>
        <v>0</v>
      </c>
      <c r="P86" s="132">
        <f t="shared" si="7"/>
        <v>0</v>
      </c>
      <c r="Q86" s="132"/>
      <c r="R86" s="129"/>
      <c r="S86" s="129"/>
      <c r="T86" s="129"/>
      <c r="U86" s="132"/>
      <c r="V86" s="132"/>
      <c r="W86" s="129"/>
      <c r="X86" s="129"/>
      <c r="Y86" s="129"/>
      <c r="Z86" s="129"/>
    </row>
    <row r="87" spans="1:26" ht="15">
      <c r="A87" s="125" t="str">
        <f t="shared" si="8"/>
        <v>Liquid</v>
      </c>
      <c r="B87" s="126"/>
      <c r="C87" s="126"/>
      <c r="D87" s="126"/>
      <c r="E87" s="127"/>
      <c r="F87" s="127"/>
      <c r="G87" s="128"/>
      <c r="H87" s="129">
        <f t="shared" si="12"/>
        <v>0</v>
      </c>
      <c r="I87" s="130"/>
      <c r="J87" s="126" t="s">
        <v>101</v>
      </c>
      <c r="K87" s="131"/>
      <c r="L87" s="131"/>
      <c r="M87" s="129">
        <f t="shared" si="11"/>
        <v>0</v>
      </c>
      <c r="N87" s="129">
        <f t="shared" si="9"/>
        <v>0</v>
      </c>
      <c r="O87" s="129">
        <f t="shared" si="10"/>
        <v>0</v>
      </c>
      <c r="P87" s="132">
        <f t="shared" si="7"/>
        <v>0</v>
      </c>
      <c r="Q87" s="132"/>
      <c r="R87" s="129"/>
      <c r="S87" s="129"/>
      <c r="T87" s="129"/>
      <c r="U87" s="132"/>
      <c r="V87" s="132"/>
      <c r="W87" s="129"/>
      <c r="X87" s="129"/>
      <c r="Y87" s="129"/>
      <c r="Z87" s="129"/>
    </row>
    <row r="88" spans="1:26" ht="15">
      <c r="A88" s="125" t="str">
        <f t="shared" si="8"/>
        <v>Liquid</v>
      </c>
      <c r="B88" s="126"/>
      <c r="C88" s="126"/>
      <c r="D88" s="126"/>
      <c r="E88" s="127"/>
      <c r="F88" s="127"/>
      <c r="G88" s="128"/>
      <c r="H88" s="129">
        <f t="shared" si="12"/>
        <v>0</v>
      </c>
      <c r="I88" s="130"/>
      <c r="J88" s="126" t="s">
        <v>101</v>
      </c>
      <c r="K88" s="131"/>
      <c r="L88" s="131"/>
      <c r="M88" s="129">
        <f t="shared" si="11"/>
        <v>0</v>
      </c>
      <c r="N88" s="129">
        <f t="shared" si="9"/>
        <v>0</v>
      </c>
      <c r="O88" s="129">
        <f t="shared" si="10"/>
        <v>0</v>
      </c>
      <c r="P88" s="132">
        <f t="shared" si="7"/>
        <v>0</v>
      </c>
      <c r="Q88" s="132"/>
      <c r="R88" s="129"/>
      <c r="S88" s="129"/>
      <c r="T88" s="129"/>
      <c r="U88" s="132"/>
      <c r="V88" s="132"/>
      <c r="W88" s="129"/>
      <c r="X88" s="129"/>
      <c r="Y88" s="129"/>
      <c r="Z88" s="129"/>
    </row>
    <row r="89" spans="1:26" ht="15">
      <c r="A89" s="125" t="str">
        <f t="shared" si="8"/>
        <v>Liquid</v>
      </c>
      <c r="B89" s="126"/>
      <c r="C89" s="126"/>
      <c r="D89" s="126"/>
      <c r="E89" s="127"/>
      <c r="F89" s="127"/>
      <c r="G89" s="128"/>
      <c r="H89" s="129">
        <f t="shared" si="12"/>
        <v>0</v>
      </c>
      <c r="I89" s="130"/>
      <c r="J89" s="126" t="s">
        <v>101</v>
      </c>
      <c r="K89" s="131"/>
      <c r="L89" s="131"/>
      <c r="M89" s="129">
        <f t="shared" si="11"/>
        <v>0</v>
      </c>
      <c r="N89" s="129">
        <f t="shared" si="9"/>
        <v>0</v>
      </c>
      <c r="O89" s="129">
        <f t="shared" si="10"/>
        <v>0</v>
      </c>
      <c r="P89" s="132">
        <f t="shared" si="7"/>
        <v>0</v>
      </c>
      <c r="Q89" s="132"/>
      <c r="R89" s="129"/>
      <c r="S89" s="129"/>
      <c r="T89" s="129"/>
      <c r="U89" s="132"/>
      <c r="V89" s="132"/>
      <c r="W89" s="129"/>
      <c r="X89" s="129"/>
      <c r="Y89" s="129"/>
      <c r="Z89" s="129"/>
    </row>
    <row r="90" spans="1:26" ht="15">
      <c r="A90" s="125" t="str">
        <f t="shared" si="8"/>
        <v>Liquid</v>
      </c>
      <c r="B90" s="126"/>
      <c r="C90" s="126"/>
      <c r="D90" s="126"/>
      <c r="E90" s="127"/>
      <c r="F90" s="127"/>
      <c r="G90" s="128"/>
      <c r="H90" s="129">
        <f t="shared" si="12"/>
        <v>0</v>
      </c>
      <c r="I90" s="130"/>
      <c r="J90" s="126" t="s">
        <v>101</v>
      </c>
      <c r="K90" s="131"/>
      <c r="L90" s="131"/>
      <c r="M90" s="129">
        <f t="shared" si="11"/>
        <v>0</v>
      </c>
      <c r="N90" s="129">
        <f t="shared" si="9"/>
        <v>0</v>
      </c>
      <c r="O90" s="129">
        <f t="shared" si="10"/>
        <v>0</v>
      </c>
      <c r="P90" s="132">
        <f t="shared" si="7"/>
        <v>0</v>
      </c>
      <c r="Q90" s="132"/>
      <c r="R90" s="129"/>
      <c r="S90" s="129"/>
      <c r="T90" s="129"/>
      <c r="U90" s="132"/>
      <c r="V90" s="132"/>
      <c r="W90" s="129"/>
      <c r="X90" s="129"/>
      <c r="Y90" s="129"/>
      <c r="Z90" s="129"/>
    </row>
    <row r="91" spans="1:26" ht="15">
      <c r="A91" s="125" t="str">
        <f t="shared" si="8"/>
        <v>Liquid</v>
      </c>
      <c r="B91" s="126"/>
      <c r="C91" s="126"/>
      <c r="D91" s="126"/>
      <c r="E91" s="127"/>
      <c r="F91" s="127"/>
      <c r="G91" s="128"/>
      <c r="H91" s="129">
        <f t="shared" si="12"/>
        <v>0</v>
      </c>
      <c r="I91" s="130"/>
      <c r="J91" s="126" t="s">
        <v>101</v>
      </c>
      <c r="K91" s="131"/>
      <c r="L91" s="131"/>
      <c r="M91" s="129">
        <f t="shared" si="11"/>
        <v>0</v>
      </c>
      <c r="N91" s="129">
        <f t="shared" si="9"/>
        <v>0</v>
      </c>
      <c r="O91" s="129">
        <f t="shared" si="10"/>
        <v>0</v>
      </c>
      <c r="P91" s="132">
        <f t="shared" si="7"/>
        <v>0</v>
      </c>
      <c r="Q91" s="132"/>
      <c r="R91" s="129"/>
      <c r="S91" s="129"/>
      <c r="T91" s="129"/>
      <c r="U91" s="132"/>
      <c r="V91" s="132"/>
      <c r="W91" s="129"/>
      <c r="X91" s="129"/>
      <c r="Y91" s="129"/>
      <c r="Z91" s="129"/>
    </row>
    <row r="92" spans="1:26" ht="15">
      <c r="A92" s="125" t="str">
        <f t="shared" si="8"/>
        <v>Liquid</v>
      </c>
      <c r="B92" s="126"/>
      <c r="C92" s="126"/>
      <c r="D92" s="126"/>
      <c r="E92" s="127"/>
      <c r="F92" s="127"/>
      <c r="G92" s="128"/>
      <c r="H92" s="129">
        <f t="shared" si="12"/>
        <v>0</v>
      </c>
      <c r="I92" s="130"/>
      <c r="J92" s="126" t="s">
        <v>101</v>
      </c>
      <c r="K92" s="131"/>
      <c r="L92" s="131"/>
      <c r="M92" s="129">
        <f t="shared" si="11"/>
        <v>0</v>
      </c>
      <c r="N92" s="129">
        <f t="shared" si="9"/>
        <v>0</v>
      </c>
      <c r="O92" s="129">
        <f t="shared" si="10"/>
        <v>0</v>
      </c>
      <c r="P92" s="132">
        <f t="shared" si="7"/>
        <v>0</v>
      </c>
      <c r="Q92" s="132"/>
      <c r="R92" s="129"/>
      <c r="S92" s="129"/>
      <c r="T92" s="129"/>
      <c r="U92" s="132"/>
      <c r="V92" s="132"/>
      <c r="W92" s="129"/>
      <c r="X92" s="129"/>
      <c r="Y92" s="129"/>
      <c r="Z92" s="129"/>
    </row>
    <row r="93" spans="1:26" ht="15">
      <c r="A93" s="125" t="str">
        <f t="shared" si="8"/>
        <v>Liquid</v>
      </c>
      <c r="B93" s="126"/>
      <c r="C93" s="126"/>
      <c r="D93" s="126"/>
      <c r="E93" s="127"/>
      <c r="F93" s="127"/>
      <c r="G93" s="128"/>
      <c r="H93" s="129">
        <f t="shared" si="12"/>
        <v>0</v>
      </c>
      <c r="I93" s="130"/>
      <c r="J93" s="126" t="s">
        <v>101</v>
      </c>
      <c r="K93" s="131"/>
      <c r="L93" s="131"/>
      <c r="M93" s="129">
        <f t="shared" si="11"/>
        <v>0</v>
      </c>
      <c r="N93" s="129">
        <f t="shared" si="9"/>
        <v>0</v>
      </c>
      <c r="O93" s="129">
        <f t="shared" si="10"/>
        <v>0</v>
      </c>
      <c r="P93" s="132">
        <f t="shared" si="7"/>
        <v>0</v>
      </c>
      <c r="Q93" s="132"/>
      <c r="R93" s="129"/>
      <c r="S93" s="129"/>
      <c r="T93" s="129"/>
      <c r="U93" s="132"/>
      <c r="V93" s="132"/>
      <c r="W93" s="129"/>
      <c r="X93" s="129"/>
      <c r="Y93" s="129"/>
      <c r="Z93" s="129"/>
    </row>
    <row r="94" spans="1:26" ht="15">
      <c r="A94" s="125" t="str">
        <f t="shared" si="8"/>
        <v>Liquid</v>
      </c>
      <c r="B94" s="126"/>
      <c r="C94" s="126"/>
      <c r="D94" s="126"/>
      <c r="E94" s="127"/>
      <c r="F94" s="127"/>
      <c r="G94" s="128"/>
      <c r="H94" s="129">
        <f t="shared" si="12"/>
        <v>0</v>
      </c>
      <c r="I94" s="130"/>
      <c r="J94" s="126" t="s">
        <v>101</v>
      </c>
      <c r="K94" s="131"/>
      <c r="L94" s="131"/>
      <c r="M94" s="129">
        <f t="shared" si="11"/>
        <v>0</v>
      </c>
      <c r="N94" s="129">
        <f t="shared" si="9"/>
        <v>0</v>
      </c>
      <c r="O94" s="129">
        <f t="shared" si="10"/>
        <v>0</v>
      </c>
      <c r="P94" s="132">
        <f t="shared" si="7"/>
        <v>0</v>
      </c>
      <c r="Q94" s="132"/>
      <c r="R94" s="129"/>
      <c r="S94" s="129"/>
      <c r="T94" s="129"/>
      <c r="U94" s="132"/>
      <c r="V94" s="132"/>
      <c r="W94" s="129"/>
      <c r="X94" s="129"/>
      <c r="Y94" s="129"/>
      <c r="Z94" s="129"/>
    </row>
    <row r="95" spans="1:26" ht="15">
      <c r="A95" s="125" t="str">
        <f t="shared" si="8"/>
        <v>Liquid</v>
      </c>
      <c r="B95" s="126"/>
      <c r="C95" s="126"/>
      <c r="D95" s="126"/>
      <c r="E95" s="127"/>
      <c r="F95" s="127"/>
      <c r="G95" s="128"/>
      <c r="H95" s="129">
        <f t="shared" si="12"/>
        <v>0</v>
      </c>
      <c r="I95" s="130"/>
      <c r="J95" s="126" t="s">
        <v>101</v>
      </c>
      <c r="K95" s="131"/>
      <c r="L95" s="131"/>
      <c r="M95" s="129">
        <f t="shared" si="11"/>
        <v>0</v>
      </c>
      <c r="N95" s="129">
        <f t="shared" si="9"/>
        <v>0</v>
      </c>
      <c r="O95" s="129">
        <f t="shared" si="10"/>
        <v>0</v>
      </c>
      <c r="P95" s="132">
        <f t="shared" si="7"/>
        <v>0</v>
      </c>
      <c r="Q95" s="132"/>
      <c r="R95" s="129"/>
      <c r="S95" s="129"/>
      <c r="T95" s="129"/>
      <c r="U95" s="132"/>
      <c r="V95" s="132"/>
      <c r="W95" s="129"/>
      <c r="X95" s="129"/>
      <c r="Y95" s="129"/>
      <c r="Z95" s="129"/>
    </row>
    <row r="96" spans="1:26" ht="15">
      <c r="A96" s="125" t="str">
        <f t="shared" si="8"/>
        <v>Liquid</v>
      </c>
      <c r="B96" s="126"/>
      <c r="C96" s="126"/>
      <c r="D96" s="126"/>
      <c r="E96" s="127"/>
      <c r="F96" s="127"/>
      <c r="G96" s="128"/>
      <c r="H96" s="129">
        <f t="shared" si="12"/>
        <v>0</v>
      </c>
      <c r="I96" s="130"/>
      <c r="J96" s="126" t="s">
        <v>101</v>
      </c>
      <c r="K96" s="131"/>
      <c r="L96" s="131"/>
      <c r="M96" s="129">
        <f t="shared" si="11"/>
        <v>0</v>
      </c>
      <c r="N96" s="129">
        <f t="shared" si="9"/>
        <v>0</v>
      </c>
      <c r="O96" s="129">
        <f t="shared" si="10"/>
        <v>0</v>
      </c>
      <c r="P96" s="132">
        <f t="shared" si="7"/>
        <v>0</v>
      </c>
      <c r="Q96" s="132"/>
      <c r="R96" s="129"/>
      <c r="S96" s="129"/>
      <c r="T96" s="129"/>
      <c r="U96" s="132"/>
      <c r="V96" s="132"/>
      <c r="W96" s="129"/>
      <c r="X96" s="129"/>
      <c r="Y96" s="129"/>
      <c r="Z96" s="129"/>
    </row>
    <row r="97" spans="1:26" ht="15">
      <c r="A97" s="125" t="str">
        <f t="shared" si="8"/>
        <v>Liquid</v>
      </c>
      <c r="B97" s="126"/>
      <c r="C97" s="126"/>
      <c r="D97" s="126"/>
      <c r="E97" s="127"/>
      <c r="F97" s="127"/>
      <c r="G97" s="128"/>
      <c r="H97" s="129">
        <f t="shared" si="12"/>
        <v>0</v>
      </c>
      <c r="I97" s="130"/>
      <c r="J97" s="126" t="s">
        <v>101</v>
      </c>
      <c r="K97" s="131"/>
      <c r="L97" s="131"/>
      <c r="M97" s="129">
        <f t="shared" si="11"/>
        <v>0</v>
      </c>
      <c r="N97" s="129">
        <f t="shared" si="9"/>
        <v>0</v>
      </c>
      <c r="O97" s="129">
        <f t="shared" si="10"/>
        <v>0</v>
      </c>
      <c r="P97" s="132">
        <f t="shared" si="7"/>
        <v>0</v>
      </c>
      <c r="Q97" s="132"/>
      <c r="R97" s="129"/>
      <c r="S97" s="129"/>
      <c r="T97" s="129"/>
      <c r="U97" s="132"/>
      <c r="V97" s="132"/>
      <c r="W97" s="129"/>
      <c r="X97" s="129"/>
      <c r="Y97" s="129"/>
      <c r="Z97" s="129"/>
    </row>
    <row r="98" spans="1:26" ht="15">
      <c r="A98" s="125" t="str">
        <f t="shared" si="8"/>
        <v>Liquid</v>
      </c>
      <c r="B98" s="126"/>
      <c r="C98" s="126"/>
      <c r="D98" s="126"/>
      <c r="E98" s="127"/>
      <c r="F98" s="127"/>
      <c r="G98" s="128"/>
      <c r="H98" s="129">
        <f t="shared" si="12"/>
        <v>0</v>
      </c>
      <c r="I98" s="130"/>
      <c r="J98" s="126" t="s">
        <v>101</v>
      </c>
      <c r="K98" s="131"/>
      <c r="L98" s="131"/>
      <c r="M98" s="129">
        <f t="shared" si="11"/>
        <v>0</v>
      </c>
      <c r="N98" s="129">
        <f t="shared" si="9"/>
        <v>0</v>
      </c>
      <c r="O98" s="129">
        <f t="shared" si="10"/>
        <v>0</v>
      </c>
      <c r="P98" s="132">
        <f t="shared" si="7"/>
        <v>0</v>
      </c>
      <c r="Q98" s="132"/>
      <c r="R98" s="129"/>
      <c r="S98" s="129"/>
      <c r="T98" s="129"/>
      <c r="U98" s="132"/>
      <c r="V98" s="132"/>
      <c r="W98" s="129"/>
      <c r="X98" s="129"/>
      <c r="Y98" s="129"/>
      <c r="Z98" s="129"/>
    </row>
    <row r="99" spans="1:26" ht="15">
      <c r="A99" s="125" t="str">
        <f t="shared" si="8"/>
        <v>Liquid</v>
      </c>
      <c r="B99" s="126"/>
      <c r="C99" s="126"/>
      <c r="D99" s="126"/>
      <c r="E99" s="127"/>
      <c r="F99" s="127"/>
      <c r="G99" s="128"/>
      <c r="H99" s="129">
        <f t="shared" si="12"/>
        <v>0</v>
      </c>
      <c r="I99" s="130"/>
      <c r="J99" s="126" t="s">
        <v>101</v>
      </c>
      <c r="K99" s="131"/>
      <c r="L99" s="131"/>
      <c r="M99" s="129">
        <f t="shared" si="11"/>
        <v>0</v>
      </c>
      <c r="N99" s="129">
        <f t="shared" si="9"/>
        <v>0</v>
      </c>
      <c r="O99" s="129">
        <f t="shared" si="10"/>
        <v>0</v>
      </c>
      <c r="P99" s="132">
        <f t="shared" si="7"/>
        <v>0</v>
      </c>
      <c r="Q99" s="132"/>
      <c r="R99" s="129"/>
      <c r="S99" s="129"/>
      <c r="T99" s="129"/>
      <c r="U99" s="132"/>
      <c r="V99" s="132"/>
      <c r="W99" s="129"/>
      <c r="X99" s="129"/>
      <c r="Y99" s="129"/>
      <c r="Z99" s="129"/>
    </row>
    <row r="100" spans="1:26" ht="15">
      <c r="A100" s="125" t="str">
        <f t="shared" si="8"/>
        <v>Liquid</v>
      </c>
      <c r="B100" s="126"/>
      <c r="C100" s="126"/>
      <c r="D100" s="126"/>
      <c r="E100" s="127"/>
      <c r="F100" s="127"/>
      <c r="G100" s="128"/>
      <c r="H100" s="129">
        <f t="shared" si="12"/>
        <v>0</v>
      </c>
      <c r="I100" s="130"/>
      <c r="J100" s="126" t="s">
        <v>101</v>
      </c>
      <c r="K100" s="131"/>
      <c r="L100" s="131"/>
      <c r="M100" s="129">
        <f t="shared" si="11"/>
        <v>0</v>
      </c>
      <c r="N100" s="129">
        <f t="shared" si="9"/>
        <v>0</v>
      </c>
      <c r="O100" s="129">
        <f t="shared" si="10"/>
        <v>0</v>
      </c>
      <c r="P100" s="132">
        <f t="shared" si="7"/>
        <v>0</v>
      </c>
      <c r="Q100" s="132"/>
      <c r="R100" s="129"/>
      <c r="S100" s="129"/>
      <c r="T100" s="129"/>
      <c r="U100" s="132"/>
      <c r="V100" s="132"/>
      <c r="W100" s="129"/>
      <c r="X100" s="129"/>
      <c r="Y100" s="129"/>
      <c r="Z100" s="129"/>
    </row>
    <row r="101" spans="1:26" ht="15">
      <c r="A101" s="125" t="str">
        <f t="shared" si="8"/>
        <v>Liquid</v>
      </c>
      <c r="B101" s="126"/>
      <c r="C101" s="126"/>
      <c r="D101" s="126"/>
      <c r="E101" s="127"/>
      <c r="F101" s="127"/>
      <c r="G101" s="128"/>
      <c r="H101" s="129">
        <f t="shared" si="12"/>
        <v>0</v>
      </c>
      <c r="I101" s="130"/>
      <c r="J101" s="126" t="s">
        <v>101</v>
      </c>
      <c r="K101" s="131"/>
      <c r="L101" s="131"/>
      <c r="M101" s="129">
        <f t="shared" si="11"/>
        <v>0</v>
      </c>
      <c r="N101" s="129">
        <f t="shared" si="9"/>
        <v>0</v>
      </c>
      <c r="O101" s="129">
        <f t="shared" si="10"/>
        <v>0</v>
      </c>
      <c r="P101" s="132">
        <f t="shared" si="7"/>
        <v>0</v>
      </c>
      <c r="Q101" s="132"/>
      <c r="R101" s="129"/>
      <c r="S101" s="129"/>
      <c r="T101" s="129"/>
      <c r="U101" s="132"/>
      <c r="V101" s="132"/>
      <c r="W101" s="129"/>
      <c r="X101" s="129"/>
      <c r="Y101" s="129"/>
      <c r="Z101" s="129"/>
    </row>
    <row r="102" spans="1:26" ht="15">
      <c r="A102" s="125" t="str">
        <f t="shared" si="8"/>
        <v>Liquid</v>
      </c>
      <c r="B102" s="126"/>
      <c r="C102" s="126"/>
      <c r="D102" s="126"/>
      <c r="E102" s="127"/>
      <c r="F102" s="127"/>
      <c r="G102" s="128"/>
      <c r="H102" s="129">
        <f t="shared" si="12"/>
        <v>0</v>
      </c>
      <c r="I102" s="130"/>
      <c r="J102" s="126" t="s">
        <v>101</v>
      </c>
      <c r="K102" s="131"/>
      <c r="L102" s="131"/>
      <c r="M102" s="129">
        <f t="shared" si="11"/>
        <v>0</v>
      </c>
      <c r="N102" s="129">
        <f t="shared" si="9"/>
        <v>0</v>
      </c>
      <c r="O102" s="129">
        <f t="shared" si="10"/>
        <v>0</v>
      </c>
      <c r="P102" s="132">
        <f t="shared" si="7"/>
        <v>0</v>
      </c>
      <c r="Q102" s="132"/>
      <c r="R102" s="129"/>
      <c r="S102" s="129"/>
      <c r="T102" s="129"/>
      <c r="U102" s="132"/>
      <c r="V102" s="132"/>
      <c r="W102" s="129"/>
      <c r="X102" s="129"/>
      <c r="Y102" s="129"/>
      <c r="Z102" s="129"/>
    </row>
    <row r="103" spans="1:26" ht="15">
      <c r="A103" s="125" t="str">
        <f t="shared" si="8"/>
        <v>Liquid</v>
      </c>
      <c r="B103" s="126"/>
      <c r="C103" s="126"/>
      <c r="D103" s="126"/>
      <c r="E103" s="127"/>
      <c r="F103" s="127"/>
      <c r="G103" s="128"/>
      <c r="H103" s="129">
        <f t="shared" si="12"/>
        <v>0</v>
      </c>
      <c r="I103" s="130"/>
      <c r="J103" s="126" t="s">
        <v>101</v>
      </c>
      <c r="K103" s="131"/>
      <c r="L103" s="131"/>
      <c r="M103" s="129">
        <f t="shared" si="11"/>
        <v>0</v>
      </c>
      <c r="N103" s="129">
        <f t="shared" si="9"/>
        <v>0</v>
      </c>
      <c r="O103" s="129">
        <f t="shared" si="10"/>
        <v>0</v>
      </c>
      <c r="P103" s="132">
        <f t="shared" si="7"/>
        <v>0</v>
      </c>
      <c r="Q103" s="132"/>
      <c r="R103" s="129"/>
      <c r="S103" s="129"/>
      <c r="T103" s="129"/>
      <c r="U103" s="132"/>
      <c r="V103" s="132"/>
      <c r="W103" s="129"/>
      <c r="X103" s="129"/>
      <c r="Y103" s="129"/>
      <c r="Z103" s="129"/>
    </row>
    <row r="104" spans="1:26" ht="15">
      <c r="A104" s="125" t="str">
        <f t="shared" si="8"/>
        <v>Liquid</v>
      </c>
      <c r="B104" s="126"/>
      <c r="C104" s="126"/>
      <c r="D104" s="126"/>
      <c r="E104" s="127"/>
      <c r="F104" s="127"/>
      <c r="G104" s="128"/>
      <c r="H104" s="129">
        <f t="shared" si="12"/>
        <v>0</v>
      </c>
      <c r="I104" s="130"/>
      <c r="J104" s="126" t="s">
        <v>101</v>
      </c>
      <c r="K104" s="131"/>
      <c r="L104" s="131"/>
      <c r="M104" s="129">
        <f t="shared" si="11"/>
        <v>0</v>
      </c>
      <c r="N104" s="129">
        <f t="shared" si="9"/>
        <v>0</v>
      </c>
      <c r="O104" s="129">
        <f t="shared" si="10"/>
        <v>0</v>
      </c>
      <c r="P104" s="132">
        <f t="shared" si="7"/>
        <v>0</v>
      </c>
      <c r="Q104" s="132"/>
      <c r="R104" s="129"/>
      <c r="S104" s="129"/>
      <c r="T104" s="129"/>
      <c r="U104" s="132"/>
      <c r="V104" s="132"/>
      <c r="W104" s="129"/>
      <c r="X104" s="129"/>
      <c r="Y104" s="129"/>
      <c r="Z104" s="129"/>
    </row>
    <row r="105" spans="1:26" ht="15">
      <c r="A105" s="125" t="str">
        <f t="shared" si="8"/>
        <v>Liquid</v>
      </c>
      <c r="B105" s="126"/>
      <c r="C105" s="126"/>
      <c r="D105" s="126"/>
      <c r="E105" s="127"/>
      <c r="F105" s="127"/>
      <c r="G105" s="128"/>
      <c r="H105" s="129">
        <f t="shared" si="12"/>
        <v>0</v>
      </c>
      <c r="I105" s="130"/>
      <c r="J105" s="126" t="s">
        <v>101</v>
      </c>
      <c r="K105" s="131"/>
      <c r="L105" s="131"/>
      <c r="M105" s="129">
        <f t="shared" si="11"/>
        <v>0</v>
      </c>
      <c r="N105" s="129">
        <f t="shared" si="9"/>
        <v>0</v>
      </c>
      <c r="O105" s="129">
        <f t="shared" si="10"/>
        <v>0</v>
      </c>
      <c r="P105" s="132">
        <f t="shared" si="7"/>
        <v>0</v>
      </c>
      <c r="Q105" s="132"/>
      <c r="R105" s="129"/>
      <c r="S105" s="129"/>
      <c r="T105" s="129"/>
      <c r="U105" s="132"/>
      <c r="V105" s="132"/>
      <c r="W105" s="129"/>
      <c r="X105" s="129"/>
      <c r="Y105" s="129"/>
      <c r="Z105" s="129"/>
    </row>
    <row r="106" spans="1:26" ht="15">
      <c r="A106" s="125" t="str">
        <f t="shared" si="8"/>
        <v>Liquid</v>
      </c>
      <c r="B106" s="126"/>
      <c r="C106" s="126"/>
      <c r="D106" s="126"/>
      <c r="E106" s="127"/>
      <c r="F106" s="127"/>
      <c r="G106" s="128"/>
      <c r="H106" s="129">
        <f t="shared" si="12"/>
        <v>0</v>
      </c>
      <c r="I106" s="130"/>
      <c r="J106" s="126" t="s">
        <v>101</v>
      </c>
      <c r="K106" s="131"/>
      <c r="L106" s="131"/>
      <c r="M106" s="129">
        <f t="shared" si="11"/>
        <v>0</v>
      </c>
      <c r="N106" s="129">
        <f t="shared" si="9"/>
        <v>0</v>
      </c>
      <c r="O106" s="129">
        <f t="shared" si="10"/>
        <v>0</v>
      </c>
      <c r="P106" s="132">
        <f t="shared" si="7"/>
        <v>0</v>
      </c>
      <c r="Q106" s="132"/>
      <c r="R106" s="129"/>
      <c r="S106" s="129"/>
      <c r="T106" s="129"/>
      <c r="U106" s="132"/>
      <c r="V106" s="132"/>
      <c r="W106" s="129"/>
      <c r="X106" s="129"/>
      <c r="Y106" s="129"/>
      <c r="Z106" s="129"/>
    </row>
    <row r="107" spans="1:26" ht="15">
      <c r="A107" s="125" t="str">
        <f t="shared" si="8"/>
        <v>Liquid</v>
      </c>
      <c r="B107" s="126"/>
      <c r="C107" s="126"/>
      <c r="D107" s="126"/>
      <c r="E107" s="127"/>
      <c r="F107" s="127"/>
      <c r="G107" s="128"/>
      <c r="H107" s="129">
        <f t="shared" si="12"/>
        <v>0</v>
      </c>
      <c r="I107" s="130"/>
      <c r="J107" s="126" t="s">
        <v>101</v>
      </c>
      <c r="K107" s="131"/>
      <c r="L107" s="131"/>
      <c r="M107" s="129">
        <f t="shared" si="11"/>
        <v>0</v>
      </c>
      <c r="N107" s="129">
        <f t="shared" si="9"/>
        <v>0</v>
      </c>
      <c r="O107" s="129">
        <f t="shared" si="10"/>
        <v>0</v>
      </c>
      <c r="P107" s="132">
        <f t="shared" si="7"/>
        <v>0</v>
      </c>
      <c r="Q107" s="132"/>
      <c r="R107" s="129"/>
      <c r="S107" s="129"/>
      <c r="T107" s="129"/>
      <c r="U107" s="132"/>
      <c r="V107" s="132"/>
      <c r="W107" s="129"/>
      <c r="X107" s="129"/>
      <c r="Y107" s="129"/>
      <c r="Z107" s="129"/>
    </row>
    <row r="108" spans="1:26" ht="15">
      <c r="A108" s="125" t="str">
        <f t="shared" si="8"/>
        <v>Liquid</v>
      </c>
      <c r="B108" s="126"/>
      <c r="C108" s="126"/>
      <c r="D108" s="126"/>
      <c r="E108" s="127"/>
      <c r="F108" s="127"/>
      <c r="G108" s="128"/>
      <c r="H108" s="129">
        <f t="shared" si="12"/>
        <v>0</v>
      </c>
      <c r="I108" s="130"/>
      <c r="J108" s="126" t="s">
        <v>101</v>
      </c>
      <c r="K108" s="131"/>
      <c r="L108" s="131"/>
      <c r="M108" s="129">
        <f t="shared" si="11"/>
        <v>0</v>
      </c>
      <c r="N108" s="129">
        <f t="shared" si="9"/>
        <v>0</v>
      </c>
      <c r="O108" s="129">
        <f t="shared" si="10"/>
        <v>0</v>
      </c>
      <c r="P108" s="132">
        <f t="shared" si="7"/>
        <v>0</v>
      </c>
      <c r="Q108" s="132"/>
      <c r="R108" s="129"/>
      <c r="S108" s="129"/>
      <c r="T108" s="129"/>
      <c r="U108" s="132"/>
      <c r="V108" s="132"/>
      <c r="W108" s="129"/>
      <c r="X108" s="129"/>
      <c r="Y108" s="129"/>
      <c r="Z108" s="129"/>
    </row>
    <row r="109" spans="1:26" ht="15">
      <c r="A109" s="125" t="str">
        <f t="shared" si="8"/>
        <v>Liquid</v>
      </c>
      <c r="B109" s="126"/>
      <c r="C109" s="126"/>
      <c r="D109" s="126"/>
      <c r="E109" s="127"/>
      <c r="F109" s="127"/>
      <c r="G109" s="128"/>
      <c r="H109" s="129">
        <f t="shared" si="12"/>
        <v>0</v>
      </c>
      <c r="I109" s="130"/>
      <c r="J109" s="126" t="s">
        <v>101</v>
      </c>
      <c r="K109" s="131"/>
      <c r="L109" s="131"/>
      <c r="M109" s="129">
        <f t="shared" si="11"/>
        <v>0</v>
      </c>
      <c r="N109" s="129">
        <f t="shared" si="9"/>
        <v>0</v>
      </c>
      <c r="O109" s="129">
        <f t="shared" si="10"/>
        <v>0</v>
      </c>
      <c r="P109" s="132">
        <f t="shared" si="7"/>
        <v>0</v>
      </c>
      <c r="Q109" s="132"/>
      <c r="R109" s="129"/>
      <c r="S109" s="129"/>
      <c r="T109" s="129"/>
      <c r="U109" s="132"/>
      <c r="V109" s="132"/>
      <c r="W109" s="129"/>
      <c r="X109" s="129"/>
      <c r="Y109" s="129"/>
      <c r="Z109" s="129"/>
    </row>
    <row r="110" spans="1:26" ht="15">
      <c r="A110" s="125" t="str">
        <f t="shared" si="8"/>
        <v>Liquid</v>
      </c>
      <c r="B110" s="126"/>
      <c r="C110" s="126"/>
      <c r="D110" s="126"/>
      <c r="E110" s="127"/>
      <c r="F110" s="127"/>
      <c r="G110" s="128"/>
      <c r="H110" s="129">
        <f t="shared" si="12"/>
        <v>0</v>
      </c>
      <c r="I110" s="130"/>
      <c r="J110" s="126" t="s">
        <v>101</v>
      </c>
      <c r="K110" s="131"/>
      <c r="L110" s="131"/>
      <c r="M110" s="129">
        <f t="shared" si="11"/>
        <v>0</v>
      </c>
      <c r="N110" s="129">
        <f t="shared" si="9"/>
        <v>0</v>
      </c>
      <c r="O110" s="129">
        <f t="shared" si="10"/>
        <v>0</v>
      </c>
      <c r="P110" s="132">
        <f t="shared" si="7"/>
        <v>0</v>
      </c>
      <c r="Q110" s="132"/>
      <c r="R110" s="129"/>
      <c r="S110" s="129"/>
      <c r="T110" s="129"/>
      <c r="U110" s="132"/>
      <c r="V110" s="132"/>
      <c r="W110" s="129"/>
      <c r="X110" s="129"/>
      <c r="Y110" s="129"/>
      <c r="Z110" s="129"/>
    </row>
    <row r="111" spans="1:26" ht="15">
      <c r="A111" s="125" t="str">
        <f t="shared" si="8"/>
        <v>Liquid</v>
      </c>
      <c r="B111" s="126"/>
      <c r="C111" s="126"/>
      <c r="D111" s="126"/>
      <c r="E111" s="127"/>
      <c r="F111" s="127"/>
      <c r="G111" s="128"/>
      <c r="H111" s="129">
        <f t="shared" si="12"/>
        <v>0</v>
      </c>
      <c r="I111" s="130"/>
      <c r="J111" s="126" t="s">
        <v>101</v>
      </c>
      <c r="K111" s="131"/>
      <c r="L111" s="131"/>
      <c r="M111" s="129">
        <f t="shared" si="11"/>
        <v>0</v>
      </c>
      <c r="N111" s="129">
        <f t="shared" si="9"/>
        <v>0</v>
      </c>
      <c r="O111" s="129">
        <f t="shared" si="10"/>
        <v>0</v>
      </c>
      <c r="P111" s="132">
        <f t="shared" si="7"/>
        <v>0</v>
      </c>
      <c r="Q111" s="132"/>
      <c r="R111" s="129"/>
      <c r="S111" s="129"/>
      <c r="T111" s="129"/>
      <c r="U111" s="132"/>
      <c r="V111" s="132"/>
      <c r="W111" s="129"/>
      <c r="X111" s="129"/>
      <c r="Y111" s="129"/>
      <c r="Z111" s="129"/>
    </row>
    <row r="112" spans="1:26" ht="15">
      <c r="A112" s="125" t="str">
        <f t="shared" si="8"/>
        <v>Liquid</v>
      </c>
      <c r="B112" s="126"/>
      <c r="C112" s="126"/>
      <c r="D112" s="126"/>
      <c r="E112" s="127"/>
      <c r="F112" s="127"/>
      <c r="G112" s="128"/>
      <c r="H112" s="129">
        <f t="shared" si="12"/>
        <v>0</v>
      </c>
      <c r="I112" s="130"/>
      <c r="J112" s="126" t="s">
        <v>101</v>
      </c>
      <c r="K112" s="131"/>
      <c r="L112" s="131"/>
      <c r="M112" s="129">
        <f t="shared" si="11"/>
        <v>0</v>
      </c>
      <c r="N112" s="129">
        <f t="shared" si="9"/>
        <v>0</v>
      </c>
      <c r="O112" s="129">
        <f t="shared" si="10"/>
        <v>0</v>
      </c>
      <c r="P112" s="132">
        <f t="shared" si="7"/>
        <v>0</v>
      </c>
      <c r="Q112" s="132"/>
      <c r="R112" s="129"/>
      <c r="S112" s="129"/>
      <c r="T112" s="129"/>
      <c r="U112" s="132"/>
      <c r="V112" s="132"/>
      <c r="W112" s="129"/>
      <c r="X112" s="129"/>
      <c r="Y112" s="129"/>
      <c r="Z112" s="129"/>
    </row>
    <row r="113" spans="1:26" ht="15">
      <c r="A113" s="125" t="str">
        <f t="shared" si="8"/>
        <v>Liquid</v>
      </c>
      <c r="B113" s="126"/>
      <c r="C113" s="126"/>
      <c r="D113" s="126"/>
      <c r="E113" s="127"/>
      <c r="F113" s="127"/>
      <c r="G113" s="128"/>
      <c r="H113" s="129">
        <f t="shared" si="12"/>
        <v>0</v>
      </c>
      <c r="I113" s="130"/>
      <c r="J113" s="126" t="s">
        <v>101</v>
      </c>
      <c r="K113" s="131"/>
      <c r="L113" s="131"/>
      <c r="M113" s="129">
        <f t="shared" si="11"/>
        <v>0</v>
      </c>
      <c r="N113" s="129">
        <f t="shared" si="9"/>
        <v>0</v>
      </c>
      <c r="O113" s="129">
        <f t="shared" si="10"/>
        <v>0</v>
      </c>
      <c r="P113" s="132">
        <f t="shared" si="7"/>
        <v>0</v>
      </c>
      <c r="Q113" s="132"/>
      <c r="R113" s="129"/>
      <c r="S113" s="129"/>
      <c r="T113" s="129"/>
      <c r="U113" s="132"/>
      <c r="V113" s="132"/>
      <c r="W113" s="129"/>
      <c r="X113" s="129"/>
      <c r="Y113" s="129"/>
      <c r="Z113" s="129"/>
    </row>
    <row r="114" spans="1:26" ht="15">
      <c r="A114" s="125" t="str">
        <f t="shared" si="8"/>
        <v>Liquid</v>
      </c>
      <c r="B114" s="126"/>
      <c r="C114" s="126"/>
      <c r="D114" s="126"/>
      <c r="E114" s="127"/>
      <c r="F114" s="127"/>
      <c r="G114" s="128"/>
      <c r="H114" s="129">
        <f t="shared" si="12"/>
        <v>0</v>
      </c>
      <c r="I114" s="130"/>
      <c r="J114" s="126" t="s">
        <v>101</v>
      </c>
      <c r="K114" s="131"/>
      <c r="L114" s="131"/>
      <c r="M114" s="129">
        <f t="shared" si="11"/>
        <v>0</v>
      </c>
      <c r="N114" s="129">
        <f t="shared" si="9"/>
        <v>0</v>
      </c>
      <c r="O114" s="129">
        <f t="shared" si="10"/>
        <v>0</v>
      </c>
      <c r="P114" s="132">
        <f t="shared" si="7"/>
        <v>0</v>
      </c>
      <c r="Q114" s="132"/>
      <c r="R114" s="129"/>
      <c r="S114" s="129"/>
      <c r="T114" s="129"/>
      <c r="U114" s="132"/>
      <c r="V114" s="132"/>
      <c r="W114" s="129"/>
      <c r="X114" s="129"/>
      <c r="Y114" s="129"/>
      <c r="Z114" s="129"/>
    </row>
    <row r="115" spans="1:26" ht="15">
      <c r="A115" s="125" t="str">
        <f t="shared" si="8"/>
        <v>Liquid</v>
      </c>
      <c r="B115" s="126"/>
      <c r="C115" s="126"/>
      <c r="D115" s="126"/>
      <c r="E115" s="127"/>
      <c r="F115" s="127"/>
      <c r="G115" s="128"/>
      <c r="H115" s="129">
        <f t="shared" si="12"/>
        <v>0</v>
      </c>
      <c r="I115" s="130"/>
      <c r="J115" s="126" t="s">
        <v>101</v>
      </c>
      <c r="K115" s="131"/>
      <c r="L115" s="131"/>
      <c r="M115" s="129">
        <f t="shared" si="11"/>
        <v>0</v>
      </c>
      <c r="N115" s="129">
        <f t="shared" si="9"/>
        <v>0</v>
      </c>
      <c r="O115" s="129">
        <f t="shared" si="10"/>
        <v>0</v>
      </c>
      <c r="P115" s="132">
        <f t="shared" si="7"/>
        <v>0</v>
      </c>
      <c r="Q115" s="132"/>
      <c r="R115" s="129"/>
      <c r="S115" s="129"/>
      <c r="T115" s="129"/>
      <c r="U115" s="132"/>
      <c r="V115" s="132"/>
      <c r="W115" s="129"/>
      <c r="X115" s="129"/>
      <c r="Y115" s="129"/>
      <c r="Z115" s="129"/>
    </row>
    <row r="116" spans="1:26" ht="15">
      <c r="A116" s="125" t="str">
        <f t="shared" si="8"/>
        <v>Liquid</v>
      </c>
      <c r="B116" s="126"/>
      <c r="C116" s="126"/>
      <c r="D116" s="126"/>
      <c r="E116" s="127"/>
      <c r="F116" s="127"/>
      <c r="G116" s="128"/>
      <c r="H116" s="129">
        <f t="shared" si="12"/>
        <v>0</v>
      </c>
      <c r="I116" s="130"/>
      <c r="J116" s="126" t="s">
        <v>101</v>
      </c>
      <c r="K116" s="131"/>
      <c r="L116" s="131"/>
      <c r="M116" s="129">
        <f t="shared" si="11"/>
        <v>0</v>
      </c>
      <c r="N116" s="129">
        <f t="shared" si="9"/>
        <v>0</v>
      </c>
      <c r="O116" s="129">
        <f t="shared" si="10"/>
        <v>0</v>
      </c>
      <c r="P116" s="132">
        <f t="shared" si="7"/>
        <v>0</v>
      </c>
      <c r="Q116" s="132"/>
      <c r="R116" s="129"/>
      <c r="S116" s="129"/>
      <c r="T116" s="129"/>
      <c r="U116" s="132"/>
      <c r="V116" s="132"/>
      <c r="W116" s="129"/>
      <c r="X116" s="129"/>
      <c r="Y116" s="129"/>
      <c r="Z116" s="129"/>
    </row>
    <row r="117" spans="1:26" ht="15">
      <c r="A117" s="125" t="str">
        <f t="shared" si="8"/>
        <v>Liquid</v>
      </c>
      <c r="B117" s="126"/>
      <c r="C117" s="126"/>
      <c r="D117" s="126"/>
      <c r="E117" s="127"/>
      <c r="F117" s="127"/>
      <c r="G117" s="128"/>
      <c r="H117" s="129">
        <f t="shared" si="12"/>
        <v>0</v>
      </c>
      <c r="I117" s="130"/>
      <c r="J117" s="126" t="s">
        <v>101</v>
      </c>
      <c r="K117" s="131"/>
      <c r="L117" s="131"/>
      <c r="M117" s="129">
        <f t="shared" si="11"/>
        <v>0</v>
      </c>
      <c r="N117" s="129">
        <f t="shared" si="9"/>
        <v>0</v>
      </c>
      <c r="O117" s="129">
        <f t="shared" si="10"/>
        <v>0</v>
      </c>
      <c r="P117" s="132">
        <f t="shared" si="7"/>
        <v>0</v>
      </c>
      <c r="Q117" s="132"/>
      <c r="R117" s="129"/>
      <c r="S117" s="129"/>
      <c r="T117" s="129"/>
      <c r="U117" s="132"/>
      <c r="V117" s="132"/>
      <c r="W117" s="129"/>
      <c r="X117" s="129"/>
      <c r="Y117" s="129"/>
      <c r="Z117" s="129"/>
    </row>
    <row r="118" spans="1:26" ht="15">
      <c r="A118" s="125" t="str">
        <f t="shared" si="8"/>
        <v>Liquid</v>
      </c>
      <c r="B118" s="126"/>
      <c r="C118" s="126"/>
      <c r="D118" s="126"/>
      <c r="E118" s="127"/>
      <c r="F118" s="127"/>
      <c r="G118" s="128"/>
      <c r="H118" s="129">
        <f t="shared" si="12"/>
        <v>0</v>
      </c>
      <c r="I118" s="130"/>
      <c r="J118" s="126" t="s">
        <v>101</v>
      </c>
      <c r="K118" s="131"/>
      <c r="L118" s="131"/>
      <c r="M118" s="129">
        <f t="shared" si="11"/>
        <v>0</v>
      </c>
      <c r="N118" s="129">
        <f t="shared" si="9"/>
        <v>0</v>
      </c>
      <c r="O118" s="129">
        <f t="shared" si="10"/>
        <v>0</v>
      </c>
      <c r="P118" s="132">
        <f t="shared" si="7"/>
        <v>0</v>
      </c>
      <c r="Q118" s="132"/>
      <c r="R118" s="129"/>
      <c r="S118" s="129"/>
      <c r="T118" s="129"/>
      <c r="U118" s="132"/>
      <c r="V118" s="132"/>
      <c r="W118" s="129"/>
      <c r="X118" s="129"/>
      <c r="Y118" s="129"/>
      <c r="Z118" s="129"/>
    </row>
    <row r="119" spans="1:26" ht="15">
      <c r="A119" s="125" t="str">
        <f t="shared" si="8"/>
        <v>Liquid</v>
      </c>
      <c r="B119" s="126"/>
      <c r="C119" s="126"/>
      <c r="D119" s="126"/>
      <c r="E119" s="127"/>
      <c r="F119" s="127"/>
      <c r="G119" s="128"/>
      <c r="H119" s="129">
        <f t="shared" si="12"/>
        <v>0</v>
      </c>
      <c r="I119" s="130"/>
      <c r="J119" s="126" t="s">
        <v>101</v>
      </c>
      <c r="K119" s="131"/>
      <c r="L119" s="131"/>
      <c r="M119" s="129">
        <f t="shared" si="11"/>
        <v>0</v>
      </c>
      <c r="N119" s="129">
        <f t="shared" si="9"/>
        <v>0</v>
      </c>
      <c r="O119" s="129">
        <f t="shared" si="10"/>
        <v>0</v>
      </c>
      <c r="P119" s="132">
        <f t="shared" si="7"/>
        <v>0</v>
      </c>
      <c r="Q119" s="132"/>
      <c r="R119" s="129"/>
      <c r="S119" s="129"/>
      <c r="T119" s="129"/>
      <c r="U119" s="132"/>
      <c r="V119" s="132"/>
      <c r="W119" s="129"/>
      <c r="X119" s="129"/>
      <c r="Y119" s="129"/>
      <c r="Z119" s="129"/>
    </row>
    <row r="120" spans="1:26" ht="15">
      <c r="A120" s="125" t="str">
        <f t="shared" si="8"/>
        <v>Liquid</v>
      </c>
      <c r="B120" s="126"/>
      <c r="C120" s="126"/>
      <c r="D120" s="126"/>
      <c r="E120" s="127"/>
      <c r="F120" s="127"/>
      <c r="G120" s="128"/>
      <c r="H120" s="129">
        <f t="shared" si="12"/>
        <v>0</v>
      </c>
      <c r="I120" s="130"/>
      <c r="J120" s="126" t="s">
        <v>101</v>
      </c>
      <c r="K120" s="131"/>
      <c r="L120" s="131"/>
      <c r="M120" s="129">
        <f t="shared" si="11"/>
        <v>0</v>
      </c>
      <c r="N120" s="129">
        <f t="shared" si="9"/>
        <v>0</v>
      </c>
      <c r="O120" s="129">
        <f t="shared" si="10"/>
        <v>0</v>
      </c>
      <c r="P120" s="132">
        <f t="shared" si="7"/>
        <v>0</v>
      </c>
      <c r="Q120" s="132"/>
      <c r="R120" s="129"/>
      <c r="S120" s="129"/>
      <c r="T120" s="129"/>
      <c r="U120" s="132"/>
      <c r="V120" s="132"/>
      <c r="W120" s="129"/>
      <c r="X120" s="129"/>
      <c r="Y120" s="129"/>
      <c r="Z120" s="129"/>
    </row>
    <row r="121" spans="1:26" ht="15">
      <c r="A121" s="125" t="str">
        <f t="shared" si="8"/>
        <v>Liquid</v>
      </c>
      <c r="B121" s="126"/>
      <c r="C121" s="126"/>
      <c r="D121" s="126"/>
      <c r="E121" s="127"/>
      <c r="F121" s="127"/>
      <c r="G121" s="128"/>
      <c r="H121" s="129">
        <f t="shared" si="12"/>
        <v>0</v>
      </c>
      <c r="I121" s="130"/>
      <c r="J121" s="126" t="s">
        <v>101</v>
      </c>
      <c r="K121" s="131"/>
      <c r="L121" s="131"/>
      <c r="M121" s="129">
        <f t="shared" si="11"/>
        <v>0</v>
      </c>
      <c r="N121" s="129">
        <f t="shared" si="9"/>
        <v>0</v>
      </c>
      <c r="O121" s="129">
        <f t="shared" si="10"/>
        <v>0</v>
      </c>
      <c r="P121" s="132">
        <f t="shared" si="7"/>
        <v>0</v>
      </c>
      <c r="Q121" s="132"/>
      <c r="R121" s="129"/>
      <c r="S121" s="129"/>
      <c r="T121" s="129"/>
      <c r="U121" s="132"/>
      <c r="V121" s="132"/>
      <c r="W121" s="129"/>
      <c r="X121" s="129"/>
      <c r="Y121" s="129"/>
      <c r="Z121" s="129"/>
    </row>
    <row r="122" spans="1:26" ht="15">
      <c r="A122" s="125" t="str">
        <f t="shared" si="8"/>
        <v>Liquid</v>
      </c>
      <c r="B122" s="126"/>
      <c r="C122" s="126"/>
      <c r="D122" s="126"/>
      <c r="E122" s="127"/>
      <c r="F122" s="127"/>
      <c r="G122" s="128"/>
      <c r="H122" s="129">
        <f t="shared" si="12"/>
        <v>0</v>
      </c>
      <c r="I122" s="130"/>
      <c r="J122" s="126" t="s">
        <v>101</v>
      </c>
      <c r="K122" s="131"/>
      <c r="L122" s="131"/>
      <c r="M122" s="129">
        <f t="shared" si="11"/>
        <v>0</v>
      </c>
      <c r="N122" s="129">
        <f t="shared" si="9"/>
        <v>0</v>
      </c>
      <c r="O122" s="129">
        <f t="shared" si="10"/>
        <v>0</v>
      </c>
      <c r="P122" s="132">
        <f t="shared" si="7"/>
        <v>0</v>
      </c>
      <c r="Q122" s="132"/>
      <c r="R122" s="129"/>
      <c r="S122" s="129"/>
      <c r="T122" s="129"/>
      <c r="U122" s="132"/>
      <c r="V122" s="132"/>
      <c r="W122" s="129"/>
      <c r="X122" s="129"/>
      <c r="Y122" s="129"/>
      <c r="Z122" s="129"/>
    </row>
    <row r="123" spans="1:26" ht="15">
      <c r="A123" s="125" t="str">
        <f t="shared" si="8"/>
        <v>Liquid</v>
      </c>
      <c r="B123" s="126"/>
      <c r="C123" s="126"/>
      <c r="D123" s="126"/>
      <c r="E123" s="127"/>
      <c r="F123" s="127"/>
      <c r="G123" s="128"/>
      <c r="H123" s="129">
        <f t="shared" si="12"/>
        <v>0</v>
      </c>
      <c r="I123" s="130"/>
      <c r="J123" s="126" t="s">
        <v>101</v>
      </c>
      <c r="K123" s="131"/>
      <c r="L123" s="131"/>
      <c r="M123" s="129">
        <f t="shared" si="11"/>
        <v>0</v>
      </c>
      <c r="N123" s="129">
        <f t="shared" si="9"/>
        <v>0</v>
      </c>
      <c r="O123" s="129">
        <f t="shared" si="10"/>
        <v>0</v>
      </c>
      <c r="P123" s="132">
        <f t="shared" si="7"/>
        <v>0</v>
      </c>
      <c r="Q123" s="132"/>
      <c r="R123" s="129"/>
      <c r="S123" s="129"/>
      <c r="T123" s="129"/>
      <c r="U123" s="132"/>
      <c r="V123" s="132"/>
      <c r="W123" s="129"/>
      <c r="X123" s="129"/>
      <c r="Y123" s="129"/>
      <c r="Z123" s="129"/>
    </row>
    <row r="124" spans="1:26" ht="15">
      <c r="A124" s="125" t="str">
        <f t="shared" si="8"/>
        <v>Liquid</v>
      </c>
      <c r="B124" s="126"/>
      <c r="C124" s="126"/>
      <c r="D124" s="126"/>
      <c r="E124" s="127"/>
      <c r="F124" s="127"/>
      <c r="G124" s="128"/>
      <c r="H124" s="129">
        <f t="shared" si="12"/>
        <v>0</v>
      </c>
      <c r="I124" s="130"/>
      <c r="J124" s="126" t="s">
        <v>101</v>
      </c>
      <c r="K124" s="131"/>
      <c r="L124" s="131"/>
      <c r="M124" s="129">
        <f t="shared" si="11"/>
        <v>0</v>
      </c>
      <c r="N124" s="129">
        <f t="shared" si="9"/>
        <v>0</v>
      </c>
      <c r="O124" s="129">
        <f t="shared" si="10"/>
        <v>0</v>
      </c>
      <c r="P124" s="132">
        <f t="shared" si="7"/>
        <v>0</v>
      </c>
      <c r="Q124" s="132"/>
      <c r="R124" s="129"/>
      <c r="S124" s="129"/>
      <c r="T124" s="129"/>
      <c r="U124" s="132"/>
      <c r="V124" s="132"/>
      <c r="W124" s="129"/>
      <c r="X124" s="129"/>
      <c r="Y124" s="129"/>
      <c r="Z124" s="129"/>
    </row>
    <row r="125" spans="1:26" ht="15">
      <c r="A125" s="125" t="str">
        <f t="shared" si="8"/>
        <v>Liquid</v>
      </c>
      <c r="B125" s="126"/>
      <c r="C125" s="126"/>
      <c r="D125" s="126"/>
      <c r="E125" s="127"/>
      <c r="F125" s="127"/>
      <c r="G125" s="128"/>
      <c r="H125" s="129">
        <f t="shared" si="12"/>
        <v>0</v>
      </c>
      <c r="I125" s="130"/>
      <c r="J125" s="126" t="s">
        <v>101</v>
      </c>
      <c r="K125" s="131"/>
      <c r="L125" s="131"/>
      <c r="M125" s="129">
        <f t="shared" si="11"/>
        <v>0</v>
      </c>
      <c r="N125" s="129">
        <f t="shared" si="9"/>
        <v>0</v>
      </c>
      <c r="O125" s="129">
        <f t="shared" si="10"/>
        <v>0</v>
      </c>
      <c r="P125" s="132">
        <f t="shared" si="7"/>
        <v>0</v>
      </c>
      <c r="Q125" s="132"/>
      <c r="R125" s="129"/>
      <c r="S125" s="129"/>
      <c r="T125" s="129"/>
      <c r="U125" s="132"/>
      <c r="V125" s="132"/>
      <c r="W125" s="129"/>
      <c r="X125" s="129"/>
      <c r="Y125" s="129"/>
      <c r="Z125" s="129"/>
    </row>
    <row r="126" spans="1:26" ht="15">
      <c r="A126" s="125" t="str">
        <f t="shared" si="8"/>
        <v>Liquid</v>
      </c>
      <c r="B126" s="126"/>
      <c r="C126" s="126"/>
      <c r="D126" s="126"/>
      <c r="E126" s="127"/>
      <c r="F126" s="127"/>
      <c r="G126" s="128"/>
      <c r="H126" s="129">
        <f t="shared" si="12"/>
        <v>0</v>
      </c>
      <c r="I126" s="130"/>
      <c r="J126" s="126" t="s">
        <v>101</v>
      </c>
      <c r="K126" s="131"/>
      <c r="L126" s="131"/>
      <c r="M126" s="129">
        <f t="shared" si="11"/>
        <v>0</v>
      </c>
      <c r="N126" s="129">
        <f t="shared" si="9"/>
        <v>0</v>
      </c>
      <c r="O126" s="129">
        <f t="shared" si="10"/>
        <v>0</v>
      </c>
      <c r="P126" s="132">
        <f t="shared" si="7"/>
        <v>0</v>
      </c>
      <c r="Q126" s="132"/>
      <c r="R126" s="129"/>
      <c r="S126" s="129"/>
      <c r="T126" s="129"/>
      <c r="U126" s="132"/>
      <c r="V126" s="132"/>
      <c r="W126" s="129"/>
      <c r="X126" s="129"/>
      <c r="Y126" s="129"/>
      <c r="Z126" s="129"/>
    </row>
    <row r="127" spans="1:26" ht="15">
      <c r="A127" s="125" t="str">
        <f t="shared" si="8"/>
        <v>Liquid</v>
      </c>
      <c r="B127" s="126"/>
      <c r="C127" s="126"/>
      <c r="D127" s="126"/>
      <c r="E127" s="127"/>
      <c r="F127" s="127"/>
      <c r="G127" s="128"/>
      <c r="H127" s="129">
        <f t="shared" si="12"/>
        <v>0</v>
      </c>
      <c r="I127" s="130"/>
      <c r="J127" s="126" t="s">
        <v>101</v>
      </c>
      <c r="K127" s="131"/>
      <c r="L127" s="131"/>
      <c r="M127" s="129">
        <f t="shared" si="11"/>
        <v>0</v>
      </c>
      <c r="N127" s="129">
        <f t="shared" si="9"/>
        <v>0</v>
      </c>
      <c r="O127" s="129">
        <f t="shared" si="10"/>
        <v>0</v>
      </c>
      <c r="P127" s="132">
        <f t="shared" si="7"/>
        <v>0</v>
      </c>
      <c r="Q127" s="132"/>
      <c r="R127" s="129"/>
      <c r="S127" s="129"/>
      <c r="T127" s="129"/>
      <c r="U127" s="132"/>
      <c r="V127" s="132"/>
      <c r="W127" s="129"/>
      <c r="X127" s="129"/>
      <c r="Y127" s="129"/>
      <c r="Z127" s="129"/>
    </row>
    <row r="128" spans="1:26" ht="15">
      <c r="A128" s="125" t="str">
        <f t="shared" si="8"/>
        <v>Liquid</v>
      </c>
      <c r="B128" s="126"/>
      <c r="C128" s="126"/>
      <c r="D128" s="126"/>
      <c r="E128" s="127"/>
      <c r="F128" s="127"/>
      <c r="G128" s="128"/>
      <c r="H128" s="129">
        <f t="shared" si="12"/>
        <v>0</v>
      </c>
      <c r="I128" s="130"/>
      <c r="J128" s="126" t="s">
        <v>101</v>
      </c>
      <c r="K128" s="131"/>
      <c r="L128" s="131"/>
      <c r="M128" s="129">
        <f t="shared" si="11"/>
        <v>0</v>
      </c>
      <c r="N128" s="129">
        <f t="shared" si="9"/>
        <v>0</v>
      </c>
      <c r="O128" s="129">
        <f t="shared" si="10"/>
        <v>0</v>
      </c>
      <c r="P128" s="132">
        <f t="shared" si="7"/>
        <v>0</v>
      </c>
      <c r="Q128" s="132"/>
      <c r="R128" s="129"/>
      <c r="S128" s="129"/>
      <c r="T128" s="129"/>
      <c r="U128" s="132"/>
      <c r="V128" s="132"/>
      <c r="W128" s="129"/>
      <c r="X128" s="129"/>
      <c r="Y128" s="129"/>
      <c r="Z128" s="129"/>
    </row>
    <row r="129" spans="1:26" ht="15">
      <c r="A129" s="125" t="str">
        <f t="shared" si="8"/>
        <v>Liquid</v>
      </c>
      <c r="B129" s="126"/>
      <c r="C129" s="126"/>
      <c r="D129" s="126"/>
      <c r="E129" s="127"/>
      <c r="F129" s="127"/>
      <c r="G129" s="128"/>
      <c r="H129" s="129">
        <f t="shared" si="12"/>
        <v>0</v>
      </c>
      <c r="I129" s="130"/>
      <c r="J129" s="126" t="s">
        <v>101</v>
      </c>
      <c r="K129" s="131"/>
      <c r="L129" s="131"/>
      <c r="M129" s="129">
        <f t="shared" si="11"/>
        <v>0</v>
      </c>
      <c r="N129" s="129">
        <f t="shared" si="9"/>
        <v>0</v>
      </c>
      <c r="O129" s="129">
        <f t="shared" si="10"/>
        <v>0</v>
      </c>
      <c r="P129" s="132">
        <f t="shared" si="7"/>
        <v>0</v>
      </c>
      <c r="Q129" s="132"/>
      <c r="R129" s="129"/>
      <c r="S129" s="129"/>
      <c r="T129" s="129"/>
      <c r="U129" s="132"/>
      <c r="V129" s="132"/>
      <c r="W129" s="129"/>
      <c r="X129" s="129"/>
      <c r="Y129" s="129"/>
      <c r="Z129" s="129"/>
    </row>
    <row r="130" spans="1:26" ht="15">
      <c r="A130" s="125" t="str">
        <f t="shared" si="8"/>
        <v>Liquid</v>
      </c>
      <c r="B130" s="126"/>
      <c r="C130" s="126"/>
      <c r="D130" s="126"/>
      <c r="E130" s="127"/>
      <c r="F130" s="127"/>
      <c r="G130" s="128"/>
      <c r="H130" s="129">
        <f t="shared" si="12"/>
        <v>0</v>
      </c>
      <c r="I130" s="130"/>
      <c r="J130" s="126" t="s">
        <v>101</v>
      </c>
      <c r="K130" s="131"/>
      <c r="L130" s="131"/>
      <c r="M130" s="129">
        <f t="shared" si="11"/>
        <v>0</v>
      </c>
      <c r="N130" s="129">
        <f t="shared" si="9"/>
        <v>0</v>
      </c>
      <c r="O130" s="129">
        <f t="shared" si="10"/>
        <v>0</v>
      </c>
      <c r="P130" s="132">
        <f aca="true" t="shared" si="13" ref="P130:P193">+O130-G130</f>
        <v>0</v>
      </c>
      <c r="Q130" s="132"/>
      <c r="R130" s="129"/>
      <c r="S130" s="129"/>
      <c r="T130" s="129"/>
      <c r="U130" s="132"/>
      <c r="V130" s="132"/>
      <c r="W130" s="129"/>
      <c r="X130" s="129"/>
      <c r="Y130" s="129"/>
      <c r="Z130" s="129"/>
    </row>
    <row r="131" spans="1:26" ht="15">
      <c r="A131" s="125" t="str">
        <f aca="true" t="shared" si="14" ref="A131:A194">+TRIM(B131)&amp;TRIM(D131)&amp;TRIM(J131)</f>
        <v>Liquid</v>
      </c>
      <c r="B131" s="126"/>
      <c r="C131" s="126"/>
      <c r="D131" s="126"/>
      <c r="E131" s="127"/>
      <c r="F131" s="127"/>
      <c r="G131" s="128"/>
      <c r="H131" s="129">
        <f t="shared" si="12"/>
        <v>0</v>
      </c>
      <c r="I131" s="130"/>
      <c r="J131" s="126" t="s">
        <v>101</v>
      </c>
      <c r="K131" s="131"/>
      <c r="L131" s="131"/>
      <c r="M131" s="129">
        <f t="shared" si="11"/>
        <v>0</v>
      </c>
      <c r="N131" s="129">
        <f aca="true" t="shared" si="15" ref="N131:N194">+M131*$O$1/$Q$1</f>
        <v>0</v>
      </c>
      <c r="O131" s="129">
        <f aca="true" t="shared" si="16" ref="O131:O194">+M131-N131</f>
        <v>0</v>
      </c>
      <c r="P131" s="132">
        <f t="shared" si="13"/>
        <v>0</v>
      </c>
      <c r="Q131" s="132"/>
      <c r="R131" s="129"/>
      <c r="S131" s="129"/>
      <c r="T131" s="129"/>
      <c r="U131" s="132"/>
      <c r="V131" s="132"/>
      <c r="W131" s="129"/>
      <c r="X131" s="129"/>
      <c r="Y131" s="129"/>
      <c r="Z131" s="129"/>
    </row>
    <row r="132" spans="1:26" ht="15">
      <c r="A132" s="125" t="str">
        <f t="shared" si="14"/>
        <v>Liquid</v>
      </c>
      <c r="B132" s="126"/>
      <c r="C132" s="126"/>
      <c r="D132" s="126"/>
      <c r="E132" s="127"/>
      <c r="F132" s="127"/>
      <c r="G132" s="128"/>
      <c r="H132" s="129">
        <f t="shared" si="12"/>
        <v>0</v>
      </c>
      <c r="I132" s="130"/>
      <c r="J132" s="126" t="s">
        <v>101</v>
      </c>
      <c r="K132" s="131"/>
      <c r="L132" s="131"/>
      <c r="M132" s="129">
        <f aca="true" t="shared" si="17" ref="M132:M195">+$Q$1*G132/$N$1</f>
        <v>0</v>
      </c>
      <c r="N132" s="129">
        <f t="shared" si="15"/>
        <v>0</v>
      </c>
      <c r="O132" s="129">
        <f t="shared" si="16"/>
        <v>0</v>
      </c>
      <c r="P132" s="132">
        <f t="shared" si="13"/>
        <v>0</v>
      </c>
      <c r="Q132" s="132"/>
      <c r="R132" s="129"/>
      <c r="S132" s="129"/>
      <c r="T132" s="129"/>
      <c r="U132" s="132"/>
      <c r="V132" s="132"/>
      <c r="W132" s="129"/>
      <c r="X132" s="129"/>
      <c r="Y132" s="129"/>
      <c r="Z132" s="129"/>
    </row>
    <row r="133" spans="1:26" ht="15">
      <c r="A133" s="125" t="str">
        <f t="shared" si="14"/>
        <v>Liquid</v>
      </c>
      <c r="B133" s="126"/>
      <c r="C133" s="126"/>
      <c r="D133" s="126"/>
      <c r="E133" s="127"/>
      <c r="F133" s="127"/>
      <c r="G133" s="128"/>
      <c r="H133" s="129">
        <f t="shared" si="12"/>
        <v>0</v>
      </c>
      <c r="I133" s="130"/>
      <c r="J133" s="126" t="s">
        <v>101</v>
      </c>
      <c r="K133" s="131"/>
      <c r="L133" s="131"/>
      <c r="M133" s="129">
        <f t="shared" si="17"/>
        <v>0</v>
      </c>
      <c r="N133" s="129">
        <f t="shared" si="15"/>
        <v>0</v>
      </c>
      <c r="O133" s="129">
        <f t="shared" si="16"/>
        <v>0</v>
      </c>
      <c r="P133" s="132">
        <f t="shared" si="13"/>
        <v>0</v>
      </c>
      <c r="Q133" s="132"/>
      <c r="R133" s="129"/>
      <c r="S133" s="129"/>
      <c r="T133" s="129"/>
      <c r="U133" s="132"/>
      <c r="V133" s="132"/>
      <c r="W133" s="129"/>
      <c r="X133" s="129"/>
      <c r="Y133" s="129"/>
      <c r="Z133" s="129"/>
    </row>
    <row r="134" spans="1:26" ht="15">
      <c r="A134" s="125" t="str">
        <f t="shared" si="14"/>
        <v>Liquid</v>
      </c>
      <c r="B134" s="126"/>
      <c r="C134" s="126"/>
      <c r="D134" s="126"/>
      <c r="E134" s="127"/>
      <c r="F134" s="127"/>
      <c r="G134" s="128"/>
      <c r="H134" s="129">
        <f t="shared" si="12"/>
        <v>0</v>
      </c>
      <c r="I134" s="130"/>
      <c r="J134" s="126" t="s">
        <v>101</v>
      </c>
      <c r="K134" s="131"/>
      <c r="L134" s="131"/>
      <c r="M134" s="129">
        <f t="shared" si="17"/>
        <v>0</v>
      </c>
      <c r="N134" s="129">
        <f t="shared" si="15"/>
        <v>0</v>
      </c>
      <c r="O134" s="129">
        <f t="shared" si="16"/>
        <v>0</v>
      </c>
      <c r="P134" s="132">
        <f t="shared" si="13"/>
        <v>0</v>
      </c>
      <c r="Q134" s="132"/>
      <c r="R134" s="129"/>
      <c r="S134" s="129"/>
      <c r="T134" s="129"/>
      <c r="U134" s="132"/>
      <c r="V134" s="132"/>
      <c r="W134" s="129"/>
      <c r="X134" s="129"/>
      <c r="Y134" s="129"/>
      <c r="Z134" s="129"/>
    </row>
    <row r="135" spans="1:26" ht="15">
      <c r="A135" s="125" t="str">
        <f t="shared" si="14"/>
        <v>Liquid</v>
      </c>
      <c r="B135" s="126"/>
      <c r="C135" s="126"/>
      <c r="D135" s="126"/>
      <c r="E135" s="127"/>
      <c r="F135" s="127"/>
      <c r="G135" s="128"/>
      <c r="H135" s="129">
        <f t="shared" si="12"/>
        <v>0</v>
      </c>
      <c r="I135" s="130"/>
      <c r="J135" s="126" t="s">
        <v>101</v>
      </c>
      <c r="K135" s="131"/>
      <c r="L135" s="131"/>
      <c r="M135" s="129">
        <f t="shared" si="17"/>
        <v>0</v>
      </c>
      <c r="N135" s="129">
        <f t="shared" si="15"/>
        <v>0</v>
      </c>
      <c r="O135" s="129">
        <f t="shared" si="16"/>
        <v>0</v>
      </c>
      <c r="P135" s="132">
        <f t="shared" si="13"/>
        <v>0</v>
      </c>
      <c r="Q135" s="132"/>
      <c r="R135" s="129"/>
      <c r="S135" s="129"/>
      <c r="T135" s="129"/>
      <c r="U135" s="132"/>
      <c r="V135" s="132"/>
      <c r="W135" s="129"/>
      <c r="X135" s="129"/>
      <c r="Y135" s="129"/>
      <c r="Z135" s="129"/>
    </row>
    <row r="136" spans="1:26" ht="15">
      <c r="A136" s="125" t="str">
        <f t="shared" si="14"/>
        <v>Liquid</v>
      </c>
      <c r="B136" s="126"/>
      <c r="C136" s="126"/>
      <c r="D136" s="126"/>
      <c r="E136" s="127"/>
      <c r="F136" s="127"/>
      <c r="G136" s="128"/>
      <c r="H136" s="129">
        <f t="shared" si="12"/>
        <v>0</v>
      </c>
      <c r="I136" s="130"/>
      <c r="J136" s="126" t="s">
        <v>101</v>
      </c>
      <c r="K136" s="131"/>
      <c r="L136" s="131"/>
      <c r="M136" s="129">
        <f t="shared" si="17"/>
        <v>0</v>
      </c>
      <c r="N136" s="129">
        <f t="shared" si="15"/>
        <v>0</v>
      </c>
      <c r="O136" s="129">
        <f t="shared" si="16"/>
        <v>0</v>
      </c>
      <c r="P136" s="132">
        <f t="shared" si="13"/>
        <v>0</v>
      </c>
      <c r="Q136" s="132"/>
      <c r="R136" s="129"/>
      <c r="S136" s="129"/>
      <c r="T136" s="129"/>
      <c r="U136" s="132"/>
      <c r="V136" s="132"/>
      <c r="W136" s="129"/>
      <c r="X136" s="129"/>
      <c r="Y136" s="129"/>
      <c r="Z136" s="129"/>
    </row>
    <row r="137" spans="1:26" ht="15">
      <c r="A137" s="125" t="str">
        <f t="shared" si="14"/>
        <v>Liquid</v>
      </c>
      <c r="B137" s="126"/>
      <c r="C137" s="126"/>
      <c r="D137" s="126"/>
      <c r="E137" s="127"/>
      <c r="F137" s="127"/>
      <c r="G137" s="128"/>
      <c r="H137" s="129">
        <f aca="true" t="shared" si="18" ref="H137:H200">+G137/1000*100</f>
        <v>0</v>
      </c>
      <c r="I137" s="130"/>
      <c r="J137" s="126" t="s">
        <v>101</v>
      </c>
      <c r="K137" s="131"/>
      <c r="L137" s="131"/>
      <c r="M137" s="129">
        <f t="shared" si="17"/>
        <v>0</v>
      </c>
      <c r="N137" s="129">
        <f t="shared" si="15"/>
        <v>0</v>
      </c>
      <c r="O137" s="129">
        <f t="shared" si="16"/>
        <v>0</v>
      </c>
      <c r="P137" s="132">
        <f t="shared" si="13"/>
        <v>0</v>
      </c>
      <c r="Q137" s="132"/>
      <c r="R137" s="129"/>
      <c r="S137" s="129"/>
      <c r="T137" s="129"/>
      <c r="U137" s="132"/>
      <c r="V137" s="132"/>
      <c r="W137" s="129"/>
      <c r="X137" s="129"/>
      <c r="Y137" s="129"/>
      <c r="Z137" s="129"/>
    </row>
    <row r="138" spans="1:26" ht="15">
      <c r="A138" s="125" t="str">
        <f t="shared" si="14"/>
        <v>Liquid</v>
      </c>
      <c r="B138" s="126"/>
      <c r="C138" s="126"/>
      <c r="D138" s="126"/>
      <c r="E138" s="127"/>
      <c r="F138" s="127"/>
      <c r="G138" s="128"/>
      <c r="H138" s="129">
        <f t="shared" si="18"/>
        <v>0</v>
      </c>
      <c r="I138" s="130"/>
      <c r="J138" s="126" t="s">
        <v>101</v>
      </c>
      <c r="K138" s="131"/>
      <c r="L138" s="131"/>
      <c r="M138" s="129">
        <f t="shared" si="17"/>
        <v>0</v>
      </c>
      <c r="N138" s="129">
        <f t="shared" si="15"/>
        <v>0</v>
      </c>
      <c r="O138" s="129">
        <f t="shared" si="16"/>
        <v>0</v>
      </c>
      <c r="P138" s="132">
        <f t="shared" si="13"/>
        <v>0</v>
      </c>
      <c r="Q138" s="132"/>
      <c r="R138" s="129"/>
      <c r="S138" s="129"/>
      <c r="T138" s="129"/>
      <c r="U138" s="132"/>
      <c r="V138" s="132"/>
      <c r="W138" s="129"/>
      <c r="X138" s="129"/>
      <c r="Y138" s="129"/>
      <c r="Z138" s="129"/>
    </row>
    <row r="139" spans="1:26" ht="15">
      <c r="A139" s="125" t="str">
        <f t="shared" si="14"/>
        <v>Liquid</v>
      </c>
      <c r="B139" s="126"/>
      <c r="C139" s="126"/>
      <c r="D139" s="126"/>
      <c r="E139" s="127"/>
      <c r="F139" s="127"/>
      <c r="G139" s="128"/>
      <c r="H139" s="129">
        <f t="shared" si="18"/>
        <v>0</v>
      </c>
      <c r="I139" s="130"/>
      <c r="J139" s="126" t="s">
        <v>101</v>
      </c>
      <c r="K139" s="131"/>
      <c r="L139" s="131"/>
      <c r="M139" s="129">
        <f t="shared" si="17"/>
        <v>0</v>
      </c>
      <c r="N139" s="129">
        <f t="shared" si="15"/>
        <v>0</v>
      </c>
      <c r="O139" s="129">
        <f t="shared" si="16"/>
        <v>0</v>
      </c>
      <c r="P139" s="132">
        <f t="shared" si="13"/>
        <v>0</v>
      </c>
      <c r="Q139" s="132"/>
      <c r="R139" s="129"/>
      <c r="S139" s="129"/>
      <c r="T139" s="129"/>
      <c r="U139" s="132"/>
      <c r="V139" s="132"/>
      <c r="W139" s="129"/>
      <c r="X139" s="129"/>
      <c r="Y139" s="129"/>
      <c r="Z139" s="129"/>
    </row>
    <row r="140" spans="1:26" ht="15">
      <c r="A140" s="125" t="str">
        <f t="shared" si="14"/>
        <v>Liquid</v>
      </c>
      <c r="B140" s="126"/>
      <c r="C140" s="126"/>
      <c r="D140" s="126"/>
      <c r="E140" s="127"/>
      <c r="F140" s="127"/>
      <c r="G140" s="128"/>
      <c r="H140" s="129">
        <f t="shared" si="18"/>
        <v>0</v>
      </c>
      <c r="I140" s="130"/>
      <c r="J140" s="126" t="s">
        <v>101</v>
      </c>
      <c r="K140" s="131"/>
      <c r="L140" s="131"/>
      <c r="M140" s="129">
        <f t="shared" si="17"/>
        <v>0</v>
      </c>
      <c r="N140" s="129">
        <f t="shared" si="15"/>
        <v>0</v>
      </c>
      <c r="O140" s="129">
        <f t="shared" si="16"/>
        <v>0</v>
      </c>
      <c r="P140" s="132">
        <f t="shared" si="13"/>
        <v>0</v>
      </c>
      <c r="Q140" s="132"/>
      <c r="R140" s="129"/>
      <c r="S140" s="129"/>
      <c r="T140" s="129"/>
      <c r="U140" s="132"/>
      <c r="V140" s="132"/>
      <c r="W140" s="129"/>
      <c r="X140" s="129"/>
      <c r="Y140" s="129"/>
      <c r="Z140" s="129"/>
    </row>
    <row r="141" spans="1:26" ht="15">
      <c r="A141" s="125" t="str">
        <f t="shared" si="14"/>
        <v>Liquid</v>
      </c>
      <c r="B141" s="126"/>
      <c r="C141" s="126"/>
      <c r="D141" s="126"/>
      <c r="E141" s="127"/>
      <c r="F141" s="127"/>
      <c r="G141" s="128"/>
      <c r="H141" s="129">
        <f t="shared" si="18"/>
        <v>0</v>
      </c>
      <c r="I141" s="130"/>
      <c r="J141" s="126" t="s">
        <v>101</v>
      </c>
      <c r="K141" s="131"/>
      <c r="L141" s="131"/>
      <c r="M141" s="129">
        <f t="shared" si="17"/>
        <v>0</v>
      </c>
      <c r="N141" s="129">
        <f t="shared" si="15"/>
        <v>0</v>
      </c>
      <c r="O141" s="129">
        <f t="shared" si="16"/>
        <v>0</v>
      </c>
      <c r="P141" s="132">
        <f t="shared" si="13"/>
        <v>0</v>
      </c>
      <c r="Q141" s="132"/>
      <c r="R141" s="129"/>
      <c r="S141" s="129"/>
      <c r="T141" s="129"/>
      <c r="U141" s="132"/>
      <c r="V141" s="132"/>
      <c r="W141" s="129"/>
      <c r="X141" s="129"/>
      <c r="Y141" s="129"/>
      <c r="Z141" s="129"/>
    </row>
    <row r="142" spans="1:26" ht="15">
      <c r="A142" s="125" t="str">
        <f t="shared" si="14"/>
        <v>Liquid</v>
      </c>
      <c r="B142" s="126"/>
      <c r="C142" s="126"/>
      <c r="D142" s="126"/>
      <c r="E142" s="127"/>
      <c r="F142" s="127"/>
      <c r="G142" s="128"/>
      <c r="H142" s="129">
        <f t="shared" si="18"/>
        <v>0</v>
      </c>
      <c r="I142" s="130"/>
      <c r="J142" s="126" t="s">
        <v>101</v>
      </c>
      <c r="K142" s="131"/>
      <c r="L142" s="131"/>
      <c r="M142" s="129">
        <f t="shared" si="17"/>
        <v>0</v>
      </c>
      <c r="N142" s="129">
        <f t="shared" si="15"/>
        <v>0</v>
      </c>
      <c r="O142" s="129">
        <f t="shared" si="16"/>
        <v>0</v>
      </c>
      <c r="P142" s="132">
        <f t="shared" si="13"/>
        <v>0</v>
      </c>
      <c r="Q142" s="132"/>
      <c r="R142" s="129"/>
      <c r="S142" s="129"/>
      <c r="T142" s="129"/>
      <c r="U142" s="132"/>
      <c r="V142" s="132"/>
      <c r="W142" s="129"/>
      <c r="X142" s="129"/>
      <c r="Y142" s="129"/>
      <c r="Z142" s="129"/>
    </row>
    <row r="143" spans="1:26" ht="15">
      <c r="A143" s="125" t="str">
        <f t="shared" si="14"/>
        <v>Liquid</v>
      </c>
      <c r="B143" s="126"/>
      <c r="C143" s="126"/>
      <c r="D143" s="126"/>
      <c r="E143" s="127"/>
      <c r="F143" s="127"/>
      <c r="G143" s="128"/>
      <c r="H143" s="129">
        <f t="shared" si="18"/>
        <v>0</v>
      </c>
      <c r="I143" s="130"/>
      <c r="J143" s="126" t="s">
        <v>101</v>
      </c>
      <c r="K143" s="131"/>
      <c r="L143" s="131"/>
      <c r="M143" s="129">
        <f t="shared" si="17"/>
        <v>0</v>
      </c>
      <c r="N143" s="129">
        <f t="shared" si="15"/>
        <v>0</v>
      </c>
      <c r="O143" s="129">
        <f t="shared" si="16"/>
        <v>0</v>
      </c>
      <c r="P143" s="132">
        <f t="shared" si="13"/>
        <v>0</v>
      </c>
      <c r="Q143" s="132"/>
      <c r="R143" s="129"/>
      <c r="S143" s="129"/>
      <c r="T143" s="129"/>
      <c r="U143" s="132"/>
      <c r="V143" s="132"/>
      <c r="W143" s="129"/>
      <c r="X143" s="129"/>
      <c r="Y143" s="129"/>
      <c r="Z143" s="129"/>
    </row>
    <row r="144" spans="1:26" ht="15">
      <c r="A144" s="125" t="str">
        <f t="shared" si="14"/>
        <v>Liquid</v>
      </c>
      <c r="B144" s="126"/>
      <c r="C144" s="126"/>
      <c r="D144" s="126"/>
      <c r="E144" s="127"/>
      <c r="F144" s="127"/>
      <c r="G144" s="128"/>
      <c r="H144" s="129">
        <f t="shared" si="18"/>
        <v>0</v>
      </c>
      <c r="I144" s="130"/>
      <c r="J144" s="126" t="s">
        <v>101</v>
      </c>
      <c r="K144" s="131"/>
      <c r="L144" s="131"/>
      <c r="M144" s="129">
        <f t="shared" si="17"/>
        <v>0</v>
      </c>
      <c r="N144" s="129">
        <f t="shared" si="15"/>
        <v>0</v>
      </c>
      <c r="O144" s="129">
        <f t="shared" si="16"/>
        <v>0</v>
      </c>
      <c r="P144" s="132">
        <f t="shared" si="13"/>
        <v>0</v>
      </c>
      <c r="Q144" s="132"/>
      <c r="R144" s="129"/>
      <c r="S144" s="129"/>
      <c r="T144" s="129"/>
      <c r="U144" s="132"/>
      <c r="V144" s="132"/>
      <c r="W144" s="129"/>
      <c r="X144" s="129"/>
      <c r="Y144" s="129"/>
      <c r="Z144" s="129"/>
    </row>
    <row r="145" spans="1:26" ht="15">
      <c r="A145" s="125" t="str">
        <f t="shared" si="14"/>
        <v>Liquid</v>
      </c>
      <c r="B145" s="126"/>
      <c r="C145" s="126"/>
      <c r="D145" s="126"/>
      <c r="E145" s="127"/>
      <c r="F145" s="127"/>
      <c r="G145" s="128"/>
      <c r="H145" s="129">
        <f t="shared" si="18"/>
        <v>0</v>
      </c>
      <c r="I145" s="130"/>
      <c r="J145" s="126" t="s">
        <v>101</v>
      </c>
      <c r="K145" s="131"/>
      <c r="L145" s="131"/>
      <c r="M145" s="129">
        <f t="shared" si="17"/>
        <v>0</v>
      </c>
      <c r="N145" s="129">
        <f t="shared" si="15"/>
        <v>0</v>
      </c>
      <c r="O145" s="129">
        <f t="shared" si="16"/>
        <v>0</v>
      </c>
      <c r="P145" s="132">
        <f t="shared" si="13"/>
        <v>0</v>
      </c>
      <c r="Q145" s="132"/>
      <c r="R145" s="129"/>
      <c r="S145" s="129"/>
      <c r="T145" s="129"/>
      <c r="U145" s="132"/>
      <c r="V145" s="132"/>
      <c r="W145" s="129"/>
      <c r="X145" s="129"/>
      <c r="Y145" s="129"/>
      <c r="Z145" s="129"/>
    </row>
    <row r="146" spans="1:26" ht="15">
      <c r="A146" s="125" t="str">
        <f t="shared" si="14"/>
        <v>Liquid</v>
      </c>
      <c r="B146" s="126"/>
      <c r="C146" s="126"/>
      <c r="D146" s="126"/>
      <c r="E146" s="127"/>
      <c r="F146" s="127"/>
      <c r="G146" s="128"/>
      <c r="H146" s="129">
        <f t="shared" si="18"/>
        <v>0</v>
      </c>
      <c r="I146" s="130"/>
      <c r="J146" s="126" t="s">
        <v>101</v>
      </c>
      <c r="K146" s="131"/>
      <c r="L146" s="131"/>
      <c r="M146" s="129">
        <f t="shared" si="17"/>
        <v>0</v>
      </c>
      <c r="N146" s="129">
        <f t="shared" si="15"/>
        <v>0</v>
      </c>
      <c r="O146" s="129">
        <f t="shared" si="16"/>
        <v>0</v>
      </c>
      <c r="P146" s="132">
        <f t="shared" si="13"/>
        <v>0</v>
      </c>
      <c r="Q146" s="132"/>
      <c r="R146" s="129"/>
      <c r="S146" s="129"/>
      <c r="T146" s="129"/>
      <c r="U146" s="132"/>
      <c r="V146" s="132"/>
      <c r="W146" s="129"/>
      <c r="X146" s="129"/>
      <c r="Y146" s="129"/>
      <c r="Z146" s="129"/>
    </row>
    <row r="147" spans="1:26" ht="15">
      <c r="A147" s="125" t="str">
        <f t="shared" si="14"/>
        <v>Liquid</v>
      </c>
      <c r="B147" s="126"/>
      <c r="C147" s="126"/>
      <c r="D147" s="126"/>
      <c r="E147" s="127"/>
      <c r="F147" s="127"/>
      <c r="G147" s="128"/>
      <c r="H147" s="129">
        <f t="shared" si="18"/>
        <v>0</v>
      </c>
      <c r="I147" s="130"/>
      <c r="J147" s="126" t="s">
        <v>101</v>
      </c>
      <c r="K147" s="131"/>
      <c r="L147" s="131"/>
      <c r="M147" s="129">
        <f t="shared" si="17"/>
        <v>0</v>
      </c>
      <c r="N147" s="129">
        <f t="shared" si="15"/>
        <v>0</v>
      </c>
      <c r="O147" s="129">
        <f t="shared" si="16"/>
        <v>0</v>
      </c>
      <c r="P147" s="132">
        <f t="shared" si="13"/>
        <v>0</v>
      </c>
      <c r="Q147" s="132"/>
      <c r="R147" s="129"/>
      <c r="S147" s="129"/>
      <c r="T147" s="129"/>
      <c r="U147" s="132"/>
      <c r="V147" s="132"/>
      <c r="W147" s="129"/>
      <c r="X147" s="129"/>
      <c r="Y147" s="129"/>
      <c r="Z147" s="129"/>
    </row>
    <row r="148" spans="1:26" ht="15">
      <c r="A148" s="125" t="str">
        <f t="shared" si="14"/>
        <v>Liquid</v>
      </c>
      <c r="B148" s="126"/>
      <c r="C148" s="126"/>
      <c r="D148" s="126"/>
      <c r="E148" s="127"/>
      <c r="F148" s="127"/>
      <c r="G148" s="128"/>
      <c r="H148" s="129">
        <f t="shared" si="18"/>
        <v>0</v>
      </c>
      <c r="I148" s="130"/>
      <c r="J148" s="126" t="s">
        <v>101</v>
      </c>
      <c r="K148" s="131"/>
      <c r="L148" s="131"/>
      <c r="M148" s="129">
        <f t="shared" si="17"/>
        <v>0</v>
      </c>
      <c r="N148" s="129">
        <f t="shared" si="15"/>
        <v>0</v>
      </c>
      <c r="O148" s="129">
        <f t="shared" si="16"/>
        <v>0</v>
      </c>
      <c r="P148" s="132">
        <f t="shared" si="13"/>
        <v>0</v>
      </c>
      <c r="Q148" s="132"/>
      <c r="R148" s="129"/>
      <c r="S148" s="129"/>
      <c r="T148" s="129"/>
      <c r="U148" s="132"/>
      <c r="V148" s="132"/>
      <c r="W148" s="129"/>
      <c r="X148" s="129"/>
      <c r="Y148" s="129"/>
      <c r="Z148" s="129"/>
    </row>
    <row r="149" spans="1:26" ht="15">
      <c r="A149" s="125" t="str">
        <f t="shared" si="14"/>
        <v>Liquid</v>
      </c>
      <c r="B149" s="126"/>
      <c r="C149" s="126"/>
      <c r="D149" s="126"/>
      <c r="E149" s="127"/>
      <c r="F149" s="127"/>
      <c r="G149" s="128"/>
      <c r="H149" s="129">
        <f t="shared" si="18"/>
        <v>0</v>
      </c>
      <c r="I149" s="130"/>
      <c r="J149" s="126" t="s">
        <v>101</v>
      </c>
      <c r="K149" s="131"/>
      <c r="L149" s="131"/>
      <c r="M149" s="129">
        <f t="shared" si="17"/>
        <v>0</v>
      </c>
      <c r="N149" s="129">
        <f t="shared" si="15"/>
        <v>0</v>
      </c>
      <c r="O149" s="129">
        <f t="shared" si="16"/>
        <v>0</v>
      </c>
      <c r="P149" s="132">
        <f t="shared" si="13"/>
        <v>0</v>
      </c>
      <c r="Q149" s="132"/>
      <c r="R149" s="129"/>
      <c r="S149" s="129"/>
      <c r="T149" s="129"/>
      <c r="U149" s="132"/>
      <c r="V149" s="132"/>
      <c r="W149" s="129"/>
      <c r="X149" s="129"/>
      <c r="Y149" s="129"/>
      <c r="Z149" s="129"/>
    </row>
    <row r="150" spans="1:26" ht="15">
      <c r="A150" s="125" t="str">
        <f t="shared" si="14"/>
        <v>Liquid</v>
      </c>
      <c r="B150" s="126"/>
      <c r="C150" s="126"/>
      <c r="D150" s="126"/>
      <c r="E150" s="127"/>
      <c r="F150" s="127"/>
      <c r="G150" s="128"/>
      <c r="H150" s="129">
        <f t="shared" si="18"/>
        <v>0</v>
      </c>
      <c r="I150" s="130"/>
      <c r="J150" s="126" t="s">
        <v>101</v>
      </c>
      <c r="K150" s="131"/>
      <c r="L150" s="131"/>
      <c r="M150" s="129">
        <f t="shared" si="17"/>
        <v>0</v>
      </c>
      <c r="N150" s="129">
        <f t="shared" si="15"/>
        <v>0</v>
      </c>
      <c r="O150" s="129">
        <f t="shared" si="16"/>
        <v>0</v>
      </c>
      <c r="P150" s="132">
        <f t="shared" si="13"/>
        <v>0</v>
      </c>
      <c r="Q150" s="132"/>
      <c r="R150" s="129"/>
      <c r="S150" s="129"/>
      <c r="T150" s="129"/>
      <c r="U150" s="132"/>
      <c r="V150" s="132"/>
      <c r="W150" s="129"/>
      <c r="X150" s="129"/>
      <c r="Y150" s="129"/>
      <c r="Z150" s="129"/>
    </row>
    <row r="151" spans="1:26" ht="15">
      <c r="A151" s="125" t="str">
        <f t="shared" si="14"/>
        <v>Liquid</v>
      </c>
      <c r="B151" s="126"/>
      <c r="C151" s="126"/>
      <c r="D151" s="126"/>
      <c r="E151" s="127"/>
      <c r="F151" s="127"/>
      <c r="G151" s="128"/>
      <c r="H151" s="129">
        <f t="shared" si="18"/>
        <v>0</v>
      </c>
      <c r="I151" s="130"/>
      <c r="J151" s="126" t="s">
        <v>101</v>
      </c>
      <c r="K151" s="131"/>
      <c r="L151" s="131"/>
      <c r="M151" s="129">
        <f t="shared" si="17"/>
        <v>0</v>
      </c>
      <c r="N151" s="129">
        <f t="shared" si="15"/>
        <v>0</v>
      </c>
      <c r="O151" s="129">
        <f t="shared" si="16"/>
        <v>0</v>
      </c>
      <c r="P151" s="132">
        <f t="shared" si="13"/>
        <v>0</v>
      </c>
      <c r="Q151" s="132"/>
      <c r="R151" s="129"/>
      <c r="S151" s="129"/>
      <c r="T151" s="129"/>
      <c r="U151" s="132"/>
      <c r="V151" s="132"/>
      <c r="W151" s="129"/>
      <c r="X151" s="129"/>
      <c r="Y151" s="129"/>
      <c r="Z151" s="129"/>
    </row>
    <row r="152" spans="1:26" ht="15">
      <c r="A152" s="125" t="str">
        <f t="shared" si="14"/>
        <v>Liquid</v>
      </c>
      <c r="B152" s="126"/>
      <c r="C152" s="126"/>
      <c r="D152" s="126"/>
      <c r="E152" s="127"/>
      <c r="F152" s="127"/>
      <c r="G152" s="128"/>
      <c r="H152" s="129">
        <f t="shared" si="18"/>
        <v>0</v>
      </c>
      <c r="I152" s="130"/>
      <c r="J152" s="126" t="s">
        <v>101</v>
      </c>
      <c r="K152" s="131"/>
      <c r="L152" s="131"/>
      <c r="M152" s="129">
        <f t="shared" si="17"/>
        <v>0</v>
      </c>
      <c r="N152" s="129">
        <f t="shared" si="15"/>
        <v>0</v>
      </c>
      <c r="O152" s="129">
        <f t="shared" si="16"/>
        <v>0</v>
      </c>
      <c r="P152" s="132">
        <f t="shared" si="13"/>
        <v>0</v>
      </c>
      <c r="Q152" s="132"/>
      <c r="R152" s="129"/>
      <c r="S152" s="129"/>
      <c r="T152" s="129"/>
      <c r="U152" s="132"/>
      <c r="V152" s="132"/>
      <c r="W152" s="129"/>
      <c r="X152" s="129"/>
      <c r="Y152" s="129"/>
      <c r="Z152" s="129"/>
    </row>
    <row r="153" spans="1:26" ht="15">
      <c r="A153" s="125" t="str">
        <f t="shared" si="14"/>
        <v>Liquid</v>
      </c>
      <c r="B153" s="126"/>
      <c r="C153" s="126"/>
      <c r="D153" s="126"/>
      <c r="E153" s="127"/>
      <c r="F153" s="127"/>
      <c r="G153" s="128"/>
      <c r="H153" s="129">
        <f t="shared" si="18"/>
        <v>0</v>
      </c>
      <c r="I153" s="130"/>
      <c r="J153" s="126" t="s">
        <v>101</v>
      </c>
      <c r="K153" s="131"/>
      <c r="L153" s="131"/>
      <c r="M153" s="129">
        <f t="shared" si="17"/>
        <v>0</v>
      </c>
      <c r="N153" s="129">
        <f t="shared" si="15"/>
        <v>0</v>
      </c>
      <c r="O153" s="129">
        <f t="shared" si="16"/>
        <v>0</v>
      </c>
      <c r="P153" s="132">
        <f t="shared" si="13"/>
        <v>0</v>
      </c>
      <c r="Q153" s="132"/>
      <c r="R153" s="129"/>
      <c r="S153" s="129"/>
      <c r="T153" s="129"/>
      <c r="U153" s="132"/>
      <c r="V153" s="132"/>
      <c r="W153" s="129"/>
      <c r="X153" s="129"/>
      <c r="Y153" s="129"/>
      <c r="Z153" s="129"/>
    </row>
    <row r="154" spans="1:26" ht="15">
      <c r="A154" s="125" t="str">
        <f t="shared" si="14"/>
        <v>Liquid</v>
      </c>
      <c r="B154" s="126"/>
      <c r="C154" s="126"/>
      <c r="D154" s="126"/>
      <c r="E154" s="127"/>
      <c r="F154" s="127"/>
      <c r="G154" s="128"/>
      <c r="H154" s="129">
        <f t="shared" si="18"/>
        <v>0</v>
      </c>
      <c r="I154" s="130"/>
      <c r="J154" s="126" t="s">
        <v>101</v>
      </c>
      <c r="K154" s="131"/>
      <c r="L154" s="131"/>
      <c r="M154" s="129">
        <f t="shared" si="17"/>
        <v>0</v>
      </c>
      <c r="N154" s="129">
        <f t="shared" si="15"/>
        <v>0</v>
      </c>
      <c r="O154" s="129">
        <f t="shared" si="16"/>
        <v>0</v>
      </c>
      <c r="P154" s="132">
        <f t="shared" si="13"/>
        <v>0</v>
      </c>
      <c r="Q154" s="132"/>
      <c r="R154" s="129"/>
      <c r="S154" s="129"/>
      <c r="T154" s="129"/>
      <c r="U154" s="132"/>
      <c r="V154" s="132"/>
      <c r="W154" s="129"/>
      <c r="X154" s="129"/>
      <c r="Y154" s="129"/>
      <c r="Z154" s="129"/>
    </row>
    <row r="155" spans="1:26" ht="15">
      <c r="A155" s="125" t="str">
        <f t="shared" si="14"/>
        <v>Liquid</v>
      </c>
      <c r="B155" s="126"/>
      <c r="C155" s="126"/>
      <c r="D155" s="126"/>
      <c r="E155" s="127"/>
      <c r="F155" s="127"/>
      <c r="G155" s="128"/>
      <c r="H155" s="129">
        <f t="shared" si="18"/>
        <v>0</v>
      </c>
      <c r="I155" s="130"/>
      <c r="J155" s="126" t="s">
        <v>101</v>
      </c>
      <c r="K155" s="131"/>
      <c r="L155" s="131"/>
      <c r="M155" s="129">
        <f t="shared" si="17"/>
        <v>0</v>
      </c>
      <c r="N155" s="129">
        <f t="shared" si="15"/>
        <v>0</v>
      </c>
      <c r="O155" s="129">
        <f t="shared" si="16"/>
        <v>0</v>
      </c>
      <c r="P155" s="132">
        <f t="shared" si="13"/>
        <v>0</v>
      </c>
      <c r="Q155" s="132"/>
      <c r="R155" s="129"/>
      <c r="S155" s="129"/>
      <c r="T155" s="129"/>
      <c r="U155" s="132"/>
      <c r="V155" s="132"/>
      <c r="W155" s="129"/>
      <c r="X155" s="129"/>
      <c r="Y155" s="129"/>
      <c r="Z155" s="129"/>
    </row>
    <row r="156" spans="1:26" ht="15">
      <c r="A156" s="125" t="str">
        <f t="shared" si="14"/>
        <v>Liquid</v>
      </c>
      <c r="B156" s="126"/>
      <c r="C156" s="126"/>
      <c r="D156" s="126"/>
      <c r="E156" s="127"/>
      <c r="F156" s="127"/>
      <c r="G156" s="128"/>
      <c r="H156" s="129">
        <f t="shared" si="18"/>
        <v>0</v>
      </c>
      <c r="I156" s="130"/>
      <c r="J156" s="126" t="s">
        <v>101</v>
      </c>
      <c r="K156" s="131"/>
      <c r="L156" s="131"/>
      <c r="M156" s="129">
        <f t="shared" si="17"/>
        <v>0</v>
      </c>
      <c r="N156" s="129">
        <f t="shared" si="15"/>
        <v>0</v>
      </c>
      <c r="O156" s="129">
        <f t="shared" si="16"/>
        <v>0</v>
      </c>
      <c r="P156" s="132">
        <f t="shared" si="13"/>
        <v>0</v>
      </c>
      <c r="Q156" s="132"/>
      <c r="R156" s="129"/>
      <c r="S156" s="129"/>
      <c r="T156" s="129"/>
      <c r="U156" s="132"/>
      <c r="V156" s="132"/>
      <c r="W156" s="129"/>
      <c r="X156" s="129"/>
      <c r="Y156" s="129"/>
      <c r="Z156" s="129"/>
    </row>
    <row r="157" spans="1:26" ht="15">
      <c r="A157" s="125" t="str">
        <f t="shared" si="14"/>
        <v>Liquid</v>
      </c>
      <c r="B157" s="126"/>
      <c r="C157" s="126"/>
      <c r="D157" s="126"/>
      <c r="E157" s="127"/>
      <c r="F157" s="127"/>
      <c r="G157" s="128"/>
      <c r="H157" s="129">
        <f t="shared" si="18"/>
        <v>0</v>
      </c>
      <c r="I157" s="130"/>
      <c r="J157" s="126" t="s">
        <v>101</v>
      </c>
      <c r="K157" s="131"/>
      <c r="L157" s="131"/>
      <c r="M157" s="129">
        <f t="shared" si="17"/>
        <v>0</v>
      </c>
      <c r="N157" s="129">
        <f t="shared" si="15"/>
        <v>0</v>
      </c>
      <c r="O157" s="129">
        <f t="shared" si="16"/>
        <v>0</v>
      </c>
      <c r="P157" s="132">
        <f t="shared" si="13"/>
        <v>0</v>
      </c>
      <c r="Q157" s="132"/>
      <c r="R157" s="129"/>
      <c r="S157" s="129"/>
      <c r="T157" s="129"/>
      <c r="U157" s="132"/>
      <c r="V157" s="132"/>
      <c r="W157" s="129"/>
      <c r="X157" s="129"/>
      <c r="Y157" s="129"/>
      <c r="Z157" s="129"/>
    </row>
    <row r="158" spans="1:26" ht="15">
      <c r="A158" s="125" t="str">
        <f t="shared" si="14"/>
        <v>Liquid</v>
      </c>
      <c r="B158" s="126"/>
      <c r="C158" s="126"/>
      <c r="D158" s="126"/>
      <c r="E158" s="127"/>
      <c r="F158" s="127"/>
      <c r="G158" s="128"/>
      <c r="H158" s="129">
        <f t="shared" si="18"/>
        <v>0</v>
      </c>
      <c r="I158" s="130"/>
      <c r="J158" s="126" t="s">
        <v>101</v>
      </c>
      <c r="K158" s="131"/>
      <c r="L158" s="131"/>
      <c r="M158" s="129">
        <f t="shared" si="17"/>
        <v>0</v>
      </c>
      <c r="N158" s="129">
        <f t="shared" si="15"/>
        <v>0</v>
      </c>
      <c r="O158" s="129">
        <f t="shared" si="16"/>
        <v>0</v>
      </c>
      <c r="P158" s="132">
        <f t="shared" si="13"/>
        <v>0</v>
      </c>
      <c r="Q158" s="132"/>
      <c r="R158" s="129"/>
      <c r="S158" s="129"/>
      <c r="T158" s="129"/>
      <c r="U158" s="132"/>
      <c r="V158" s="132"/>
      <c r="W158" s="129"/>
      <c r="X158" s="129"/>
      <c r="Y158" s="129"/>
      <c r="Z158" s="129"/>
    </row>
    <row r="159" spans="1:26" ht="15">
      <c r="A159" s="125" t="str">
        <f t="shared" si="14"/>
        <v>Liquid</v>
      </c>
      <c r="B159" s="126"/>
      <c r="C159" s="126"/>
      <c r="D159" s="126"/>
      <c r="E159" s="127"/>
      <c r="F159" s="127"/>
      <c r="G159" s="128"/>
      <c r="H159" s="129">
        <f t="shared" si="18"/>
        <v>0</v>
      </c>
      <c r="I159" s="130"/>
      <c r="J159" s="126" t="s">
        <v>101</v>
      </c>
      <c r="K159" s="131"/>
      <c r="L159" s="131"/>
      <c r="M159" s="129">
        <f t="shared" si="17"/>
        <v>0</v>
      </c>
      <c r="N159" s="129">
        <f t="shared" si="15"/>
        <v>0</v>
      </c>
      <c r="O159" s="129">
        <f t="shared" si="16"/>
        <v>0</v>
      </c>
      <c r="P159" s="132">
        <f t="shared" si="13"/>
        <v>0</v>
      </c>
      <c r="Q159" s="132"/>
      <c r="R159" s="129"/>
      <c r="S159" s="129"/>
      <c r="T159" s="129"/>
      <c r="U159" s="132"/>
      <c r="V159" s="132"/>
      <c r="W159" s="129"/>
      <c r="X159" s="129"/>
      <c r="Y159" s="129"/>
      <c r="Z159" s="129"/>
    </row>
    <row r="160" spans="1:26" ht="15">
      <c r="A160" s="125" t="str">
        <f t="shared" si="14"/>
        <v>Liquid</v>
      </c>
      <c r="B160" s="126"/>
      <c r="C160" s="126"/>
      <c r="D160" s="126"/>
      <c r="E160" s="127"/>
      <c r="F160" s="127"/>
      <c r="G160" s="128"/>
      <c r="H160" s="129">
        <f t="shared" si="18"/>
        <v>0</v>
      </c>
      <c r="I160" s="130"/>
      <c r="J160" s="126" t="s">
        <v>101</v>
      </c>
      <c r="K160" s="131"/>
      <c r="L160" s="131"/>
      <c r="M160" s="129">
        <f t="shared" si="17"/>
        <v>0</v>
      </c>
      <c r="N160" s="129">
        <f t="shared" si="15"/>
        <v>0</v>
      </c>
      <c r="O160" s="129">
        <f t="shared" si="16"/>
        <v>0</v>
      </c>
      <c r="P160" s="132">
        <f t="shared" si="13"/>
        <v>0</v>
      </c>
      <c r="Q160" s="132"/>
      <c r="R160" s="129"/>
      <c r="S160" s="129"/>
      <c r="T160" s="129"/>
      <c r="U160" s="132"/>
      <c r="V160" s="132"/>
      <c r="W160" s="129"/>
      <c r="X160" s="129"/>
      <c r="Y160" s="129"/>
      <c r="Z160" s="129"/>
    </row>
    <row r="161" spans="1:26" ht="15">
      <c r="A161" s="125" t="str">
        <f t="shared" si="14"/>
        <v>Liquid</v>
      </c>
      <c r="B161" s="126"/>
      <c r="C161" s="126"/>
      <c r="D161" s="126"/>
      <c r="E161" s="127"/>
      <c r="F161" s="127"/>
      <c r="G161" s="128"/>
      <c r="H161" s="129">
        <f t="shared" si="18"/>
        <v>0</v>
      </c>
      <c r="I161" s="130"/>
      <c r="J161" s="126" t="s">
        <v>101</v>
      </c>
      <c r="K161" s="131"/>
      <c r="L161" s="131"/>
      <c r="M161" s="129">
        <f t="shared" si="17"/>
        <v>0</v>
      </c>
      <c r="N161" s="129">
        <f t="shared" si="15"/>
        <v>0</v>
      </c>
      <c r="O161" s="129">
        <f t="shared" si="16"/>
        <v>0</v>
      </c>
      <c r="P161" s="132">
        <f t="shared" si="13"/>
        <v>0</v>
      </c>
      <c r="Q161" s="132"/>
      <c r="R161" s="129"/>
      <c r="S161" s="129"/>
      <c r="T161" s="129"/>
      <c r="U161" s="132"/>
      <c r="V161" s="132"/>
      <c r="W161" s="129"/>
      <c r="X161" s="129"/>
      <c r="Y161" s="129"/>
      <c r="Z161" s="129"/>
    </row>
    <row r="162" spans="1:26" ht="15">
      <c r="A162" s="125" t="str">
        <f t="shared" si="14"/>
        <v>Liquid</v>
      </c>
      <c r="B162" s="126"/>
      <c r="C162" s="126"/>
      <c r="D162" s="126"/>
      <c r="E162" s="127"/>
      <c r="F162" s="127"/>
      <c r="G162" s="128"/>
      <c r="H162" s="129">
        <f t="shared" si="18"/>
        <v>0</v>
      </c>
      <c r="I162" s="130"/>
      <c r="J162" s="126" t="s">
        <v>101</v>
      </c>
      <c r="K162" s="131"/>
      <c r="L162" s="131"/>
      <c r="M162" s="129">
        <f t="shared" si="17"/>
        <v>0</v>
      </c>
      <c r="N162" s="129">
        <f t="shared" si="15"/>
        <v>0</v>
      </c>
      <c r="O162" s="129">
        <f t="shared" si="16"/>
        <v>0</v>
      </c>
      <c r="P162" s="132">
        <f t="shared" si="13"/>
        <v>0</v>
      </c>
      <c r="Q162" s="132"/>
      <c r="R162" s="129"/>
      <c r="S162" s="129"/>
      <c r="T162" s="129"/>
      <c r="U162" s="132"/>
      <c r="V162" s="132"/>
      <c r="W162" s="129"/>
      <c r="X162" s="129"/>
      <c r="Y162" s="129"/>
      <c r="Z162" s="129"/>
    </row>
    <row r="163" spans="1:26" ht="15">
      <c r="A163" s="125" t="str">
        <f t="shared" si="14"/>
        <v>Liquid</v>
      </c>
      <c r="B163" s="126"/>
      <c r="C163" s="126"/>
      <c r="D163" s="126"/>
      <c r="E163" s="127"/>
      <c r="F163" s="127"/>
      <c r="G163" s="128"/>
      <c r="H163" s="129">
        <f t="shared" si="18"/>
        <v>0</v>
      </c>
      <c r="I163" s="130"/>
      <c r="J163" s="126" t="s">
        <v>101</v>
      </c>
      <c r="K163" s="131"/>
      <c r="L163" s="131"/>
      <c r="M163" s="129">
        <f t="shared" si="17"/>
        <v>0</v>
      </c>
      <c r="N163" s="129">
        <f t="shared" si="15"/>
        <v>0</v>
      </c>
      <c r="O163" s="129">
        <f t="shared" si="16"/>
        <v>0</v>
      </c>
      <c r="P163" s="132">
        <f t="shared" si="13"/>
        <v>0</v>
      </c>
      <c r="Q163" s="132"/>
      <c r="R163" s="129"/>
      <c r="S163" s="129"/>
      <c r="T163" s="129"/>
      <c r="U163" s="132"/>
      <c r="V163" s="132"/>
      <c r="W163" s="129"/>
      <c r="X163" s="129"/>
      <c r="Y163" s="129"/>
      <c r="Z163" s="129"/>
    </row>
    <row r="164" spans="1:26" ht="15">
      <c r="A164" s="125" t="str">
        <f t="shared" si="14"/>
        <v>Liquid</v>
      </c>
      <c r="B164" s="126"/>
      <c r="C164" s="126"/>
      <c r="D164" s="126"/>
      <c r="E164" s="127"/>
      <c r="F164" s="127"/>
      <c r="G164" s="128"/>
      <c r="H164" s="129">
        <f t="shared" si="18"/>
        <v>0</v>
      </c>
      <c r="I164" s="130"/>
      <c r="J164" s="126" t="s">
        <v>101</v>
      </c>
      <c r="K164" s="131"/>
      <c r="L164" s="131"/>
      <c r="M164" s="129">
        <f t="shared" si="17"/>
        <v>0</v>
      </c>
      <c r="N164" s="129">
        <f t="shared" si="15"/>
        <v>0</v>
      </c>
      <c r="O164" s="129">
        <f t="shared" si="16"/>
        <v>0</v>
      </c>
      <c r="P164" s="132">
        <f t="shared" si="13"/>
        <v>0</v>
      </c>
      <c r="Q164" s="132"/>
      <c r="R164" s="129"/>
      <c r="S164" s="129"/>
      <c r="T164" s="129"/>
      <c r="U164" s="132"/>
      <c r="V164" s="132"/>
      <c r="W164" s="129"/>
      <c r="X164" s="129"/>
      <c r="Y164" s="129"/>
      <c r="Z164" s="129"/>
    </row>
    <row r="165" spans="1:26" ht="15">
      <c r="A165" s="125" t="str">
        <f t="shared" si="14"/>
        <v>Liquid</v>
      </c>
      <c r="B165" s="126"/>
      <c r="C165" s="126"/>
      <c r="D165" s="126"/>
      <c r="E165" s="127"/>
      <c r="F165" s="127"/>
      <c r="G165" s="128"/>
      <c r="H165" s="129">
        <f t="shared" si="18"/>
        <v>0</v>
      </c>
      <c r="I165" s="130"/>
      <c r="J165" s="126" t="s">
        <v>101</v>
      </c>
      <c r="K165" s="131"/>
      <c r="L165" s="131"/>
      <c r="M165" s="129">
        <f t="shared" si="17"/>
        <v>0</v>
      </c>
      <c r="N165" s="129">
        <f t="shared" si="15"/>
        <v>0</v>
      </c>
      <c r="O165" s="129">
        <f t="shared" si="16"/>
        <v>0</v>
      </c>
      <c r="P165" s="132">
        <f t="shared" si="13"/>
        <v>0</v>
      </c>
      <c r="Q165" s="132"/>
      <c r="R165" s="129"/>
      <c r="S165" s="129"/>
      <c r="T165" s="129"/>
      <c r="U165" s="132"/>
      <c r="V165" s="132"/>
      <c r="W165" s="129"/>
      <c r="X165" s="129"/>
      <c r="Y165" s="129"/>
      <c r="Z165" s="129"/>
    </row>
    <row r="166" spans="1:26" ht="15">
      <c r="A166" s="125" t="str">
        <f t="shared" si="14"/>
        <v>Liquid</v>
      </c>
      <c r="B166" s="126"/>
      <c r="C166" s="126"/>
      <c r="D166" s="126"/>
      <c r="E166" s="127"/>
      <c r="F166" s="127"/>
      <c r="G166" s="128"/>
      <c r="H166" s="129">
        <f t="shared" si="18"/>
        <v>0</v>
      </c>
      <c r="I166" s="130"/>
      <c r="J166" s="126" t="s">
        <v>101</v>
      </c>
      <c r="K166" s="131"/>
      <c r="L166" s="131"/>
      <c r="M166" s="129">
        <f t="shared" si="17"/>
        <v>0</v>
      </c>
      <c r="N166" s="129">
        <f t="shared" si="15"/>
        <v>0</v>
      </c>
      <c r="O166" s="129">
        <f t="shared" si="16"/>
        <v>0</v>
      </c>
      <c r="P166" s="132">
        <f t="shared" si="13"/>
        <v>0</v>
      </c>
      <c r="Q166" s="132"/>
      <c r="R166" s="129"/>
      <c r="S166" s="129"/>
      <c r="T166" s="129"/>
      <c r="U166" s="132"/>
      <c r="V166" s="132"/>
      <c r="W166" s="129"/>
      <c r="X166" s="129"/>
      <c r="Y166" s="129"/>
      <c r="Z166" s="129"/>
    </row>
    <row r="167" spans="1:26" ht="15">
      <c r="A167" s="125" t="str">
        <f t="shared" si="14"/>
        <v>Liquid</v>
      </c>
      <c r="B167" s="126"/>
      <c r="C167" s="126"/>
      <c r="D167" s="126"/>
      <c r="E167" s="127"/>
      <c r="F167" s="127"/>
      <c r="G167" s="128"/>
      <c r="H167" s="129">
        <f t="shared" si="18"/>
        <v>0</v>
      </c>
      <c r="I167" s="130"/>
      <c r="J167" s="126" t="s">
        <v>101</v>
      </c>
      <c r="K167" s="131"/>
      <c r="L167" s="131"/>
      <c r="M167" s="129">
        <f t="shared" si="17"/>
        <v>0</v>
      </c>
      <c r="N167" s="129">
        <f t="shared" si="15"/>
        <v>0</v>
      </c>
      <c r="O167" s="129">
        <f t="shared" si="16"/>
        <v>0</v>
      </c>
      <c r="P167" s="132">
        <f t="shared" si="13"/>
        <v>0</v>
      </c>
      <c r="Q167" s="132"/>
      <c r="R167" s="129"/>
      <c r="S167" s="129"/>
      <c r="T167" s="129"/>
      <c r="U167" s="132"/>
      <c r="V167" s="132"/>
      <c r="W167" s="129"/>
      <c r="X167" s="129"/>
      <c r="Y167" s="129"/>
      <c r="Z167" s="129"/>
    </row>
    <row r="168" spans="1:26" ht="15">
      <c r="A168" s="125" t="str">
        <f t="shared" si="14"/>
        <v>Liquid</v>
      </c>
      <c r="B168" s="126"/>
      <c r="C168" s="126"/>
      <c r="D168" s="126"/>
      <c r="E168" s="127"/>
      <c r="F168" s="127"/>
      <c r="G168" s="128"/>
      <c r="H168" s="129">
        <f t="shared" si="18"/>
        <v>0</v>
      </c>
      <c r="I168" s="130"/>
      <c r="J168" s="126" t="s">
        <v>101</v>
      </c>
      <c r="K168" s="131"/>
      <c r="L168" s="131"/>
      <c r="M168" s="129">
        <f t="shared" si="17"/>
        <v>0</v>
      </c>
      <c r="N168" s="129">
        <f t="shared" si="15"/>
        <v>0</v>
      </c>
      <c r="O168" s="129">
        <f t="shared" si="16"/>
        <v>0</v>
      </c>
      <c r="P168" s="132">
        <f t="shared" si="13"/>
        <v>0</v>
      </c>
      <c r="Q168" s="132"/>
      <c r="R168" s="129"/>
      <c r="S168" s="129"/>
      <c r="T168" s="129"/>
      <c r="U168" s="132"/>
      <c r="V168" s="132"/>
      <c r="W168" s="129"/>
      <c r="X168" s="129"/>
      <c r="Y168" s="129"/>
      <c r="Z168" s="129"/>
    </row>
    <row r="169" spans="1:26" ht="15">
      <c r="A169" s="125" t="str">
        <f t="shared" si="14"/>
        <v>Liquid</v>
      </c>
      <c r="B169" s="126"/>
      <c r="C169" s="126"/>
      <c r="D169" s="126"/>
      <c r="E169" s="127"/>
      <c r="F169" s="127"/>
      <c r="G169" s="128"/>
      <c r="H169" s="129">
        <f t="shared" si="18"/>
        <v>0</v>
      </c>
      <c r="I169" s="130"/>
      <c r="J169" s="126" t="s">
        <v>101</v>
      </c>
      <c r="K169" s="131"/>
      <c r="L169" s="131"/>
      <c r="M169" s="129">
        <f t="shared" si="17"/>
        <v>0</v>
      </c>
      <c r="N169" s="129">
        <f t="shared" si="15"/>
        <v>0</v>
      </c>
      <c r="O169" s="129">
        <f t="shared" si="16"/>
        <v>0</v>
      </c>
      <c r="P169" s="132">
        <f t="shared" si="13"/>
        <v>0</v>
      </c>
      <c r="Q169" s="132"/>
      <c r="R169" s="129"/>
      <c r="S169" s="129"/>
      <c r="T169" s="129"/>
      <c r="U169" s="132"/>
      <c r="V169" s="132"/>
      <c r="W169" s="129"/>
      <c r="X169" s="129"/>
      <c r="Y169" s="129"/>
      <c r="Z169" s="129"/>
    </row>
    <row r="170" spans="1:26" ht="15">
      <c r="A170" s="125" t="str">
        <f t="shared" si="14"/>
        <v>Liquid</v>
      </c>
      <c r="B170" s="126"/>
      <c r="C170" s="126"/>
      <c r="D170" s="126"/>
      <c r="E170" s="127"/>
      <c r="F170" s="127"/>
      <c r="G170" s="128"/>
      <c r="H170" s="129">
        <f t="shared" si="18"/>
        <v>0</v>
      </c>
      <c r="I170" s="130"/>
      <c r="J170" s="126" t="s">
        <v>101</v>
      </c>
      <c r="K170" s="131"/>
      <c r="L170" s="131"/>
      <c r="M170" s="129">
        <f t="shared" si="17"/>
        <v>0</v>
      </c>
      <c r="N170" s="129">
        <f t="shared" si="15"/>
        <v>0</v>
      </c>
      <c r="O170" s="129">
        <f t="shared" si="16"/>
        <v>0</v>
      </c>
      <c r="P170" s="132">
        <f t="shared" si="13"/>
        <v>0</v>
      </c>
      <c r="Q170" s="132"/>
      <c r="R170" s="129"/>
      <c r="S170" s="129"/>
      <c r="T170" s="129"/>
      <c r="U170" s="132"/>
      <c r="V170" s="132"/>
      <c r="W170" s="129"/>
      <c r="X170" s="129"/>
      <c r="Y170" s="129"/>
      <c r="Z170" s="129"/>
    </row>
    <row r="171" spans="1:26" ht="15">
      <c r="A171" s="125" t="str">
        <f t="shared" si="14"/>
        <v>Liquid</v>
      </c>
      <c r="B171" s="126"/>
      <c r="C171" s="126"/>
      <c r="D171" s="126"/>
      <c r="E171" s="127"/>
      <c r="F171" s="127"/>
      <c r="G171" s="128"/>
      <c r="H171" s="129">
        <f t="shared" si="18"/>
        <v>0</v>
      </c>
      <c r="I171" s="130"/>
      <c r="J171" s="126" t="s">
        <v>101</v>
      </c>
      <c r="K171" s="131"/>
      <c r="L171" s="131"/>
      <c r="M171" s="129">
        <f t="shared" si="17"/>
        <v>0</v>
      </c>
      <c r="N171" s="129">
        <f t="shared" si="15"/>
        <v>0</v>
      </c>
      <c r="O171" s="129">
        <f t="shared" si="16"/>
        <v>0</v>
      </c>
      <c r="P171" s="132">
        <f t="shared" si="13"/>
        <v>0</v>
      </c>
      <c r="Q171" s="132"/>
      <c r="R171" s="129"/>
      <c r="S171" s="129"/>
      <c r="T171" s="129"/>
      <c r="U171" s="132"/>
      <c r="V171" s="132"/>
      <c r="W171" s="129"/>
      <c r="X171" s="129"/>
      <c r="Y171" s="129"/>
      <c r="Z171" s="129"/>
    </row>
    <row r="172" spans="1:26" ht="15">
      <c r="A172" s="125" t="str">
        <f t="shared" si="14"/>
        <v>Liquid</v>
      </c>
      <c r="B172" s="126"/>
      <c r="C172" s="126"/>
      <c r="D172" s="126"/>
      <c r="E172" s="127"/>
      <c r="F172" s="127"/>
      <c r="G172" s="128"/>
      <c r="H172" s="129">
        <f t="shared" si="18"/>
        <v>0</v>
      </c>
      <c r="I172" s="130"/>
      <c r="J172" s="126" t="s">
        <v>101</v>
      </c>
      <c r="K172" s="131"/>
      <c r="L172" s="131"/>
      <c r="M172" s="129">
        <f t="shared" si="17"/>
        <v>0</v>
      </c>
      <c r="N172" s="129">
        <f t="shared" si="15"/>
        <v>0</v>
      </c>
      <c r="O172" s="129">
        <f t="shared" si="16"/>
        <v>0</v>
      </c>
      <c r="P172" s="132">
        <f t="shared" si="13"/>
        <v>0</v>
      </c>
      <c r="Q172" s="132"/>
      <c r="R172" s="129"/>
      <c r="S172" s="129"/>
      <c r="T172" s="129"/>
      <c r="U172" s="132"/>
      <c r="V172" s="132"/>
      <c r="W172" s="129"/>
      <c r="X172" s="129"/>
      <c r="Y172" s="129"/>
      <c r="Z172" s="129"/>
    </row>
    <row r="173" spans="1:26" ht="15">
      <c r="A173" s="125" t="str">
        <f t="shared" si="14"/>
        <v>Liquid</v>
      </c>
      <c r="B173" s="126"/>
      <c r="C173" s="126"/>
      <c r="D173" s="126"/>
      <c r="E173" s="127"/>
      <c r="F173" s="127"/>
      <c r="G173" s="128"/>
      <c r="H173" s="129">
        <f t="shared" si="18"/>
        <v>0</v>
      </c>
      <c r="I173" s="130"/>
      <c r="J173" s="126" t="s">
        <v>101</v>
      </c>
      <c r="K173" s="131"/>
      <c r="L173" s="131"/>
      <c r="M173" s="129">
        <f t="shared" si="17"/>
        <v>0</v>
      </c>
      <c r="N173" s="129">
        <f t="shared" si="15"/>
        <v>0</v>
      </c>
      <c r="O173" s="129">
        <f t="shared" si="16"/>
        <v>0</v>
      </c>
      <c r="P173" s="132">
        <f t="shared" si="13"/>
        <v>0</v>
      </c>
      <c r="Q173" s="132"/>
      <c r="R173" s="129"/>
      <c r="S173" s="129"/>
      <c r="T173" s="129"/>
      <c r="U173" s="132"/>
      <c r="V173" s="132"/>
      <c r="W173" s="129"/>
      <c r="X173" s="129"/>
      <c r="Y173" s="129"/>
      <c r="Z173" s="129"/>
    </row>
    <row r="174" spans="1:26" ht="15">
      <c r="A174" s="125" t="str">
        <f t="shared" si="14"/>
        <v>Liquid</v>
      </c>
      <c r="B174" s="126"/>
      <c r="C174" s="126"/>
      <c r="D174" s="126"/>
      <c r="E174" s="127"/>
      <c r="F174" s="127"/>
      <c r="G174" s="128"/>
      <c r="H174" s="129">
        <f t="shared" si="18"/>
        <v>0</v>
      </c>
      <c r="I174" s="130"/>
      <c r="J174" s="126" t="s">
        <v>101</v>
      </c>
      <c r="K174" s="131"/>
      <c r="L174" s="131"/>
      <c r="M174" s="129">
        <f t="shared" si="17"/>
        <v>0</v>
      </c>
      <c r="N174" s="129">
        <f t="shared" si="15"/>
        <v>0</v>
      </c>
      <c r="O174" s="129">
        <f t="shared" si="16"/>
        <v>0</v>
      </c>
      <c r="P174" s="132">
        <f t="shared" si="13"/>
        <v>0</v>
      </c>
      <c r="Q174" s="132"/>
      <c r="R174" s="129"/>
      <c r="S174" s="129"/>
      <c r="T174" s="129"/>
      <c r="U174" s="132"/>
      <c r="V174" s="132"/>
      <c r="W174" s="129"/>
      <c r="X174" s="129"/>
      <c r="Y174" s="129"/>
      <c r="Z174" s="129"/>
    </row>
    <row r="175" spans="1:26" ht="15">
      <c r="A175" s="125" t="str">
        <f t="shared" si="14"/>
        <v>Liquid</v>
      </c>
      <c r="B175" s="126"/>
      <c r="C175" s="126"/>
      <c r="D175" s="126"/>
      <c r="E175" s="127"/>
      <c r="F175" s="127"/>
      <c r="G175" s="128"/>
      <c r="H175" s="129">
        <f t="shared" si="18"/>
        <v>0</v>
      </c>
      <c r="I175" s="130"/>
      <c r="J175" s="126" t="s">
        <v>101</v>
      </c>
      <c r="K175" s="131"/>
      <c r="L175" s="131"/>
      <c r="M175" s="129">
        <f t="shared" si="17"/>
        <v>0</v>
      </c>
      <c r="N175" s="129">
        <f t="shared" si="15"/>
        <v>0</v>
      </c>
      <c r="O175" s="129">
        <f t="shared" si="16"/>
        <v>0</v>
      </c>
      <c r="P175" s="132">
        <f t="shared" si="13"/>
        <v>0</v>
      </c>
      <c r="Q175" s="132"/>
      <c r="R175" s="129"/>
      <c r="S175" s="129"/>
      <c r="T175" s="129"/>
      <c r="U175" s="132"/>
      <c r="V175" s="132"/>
      <c r="W175" s="129"/>
      <c r="X175" s="129"/>
      <c r="Y175" s="129"/>
      <c r="Z175" s="129"/>
    </row>
    <row r="176" spans="1:26" ht="15">
      <c r="A176" s="125" t="str">
        <f t="shared" si="14"/>
        <v>Liquid</v>
      </c>
      <c r="B176" s="126"/>
      <c r="C176" s="126"/>
      <c r="D176" s="126"/>
      <c r="E176" s="127"/>
      <c r="F176" s="127"/>
      <c r="G176" s="128"/>
      <c r="H176" s="129">
        <f t="shared" si="18"/>
        <v>0</v>
      </c>
      <c r="I176" s="130"/>
      <c r="J176" s="126" t="s">
        <v>101</v>
      </c>
      <c r="K176" s="131"/>
      <c r="L176" s="131"/>
      <c r="M176" s="129">
        <f t="shared" si="17"/>
        <v>0</v>
      </c>
      <c r="N176" s="129">
        <f t="shared" si="15"/>
        <v>0</v>
      </c>
      <c r="O176" s="129">
        <f t="shared" si="16"/>
        <v>0</v>
      </c>
      <c r="P176" s="132">
        <f t="shared" si="13"/>
        <v>0</v>
      </c>
      <c r="Q176" s="132"/>
      <c r="R176" s="129"/>
      <c r="S176" s="129"/>
      <c r="T176" s="129"/>
      <c r="U176" s="132"/>
      <c r="V176" s="132"/>
      <c r="W176" s="129"/>
      <c r="X176" s="129"/>
      <c r="Y176" s="129"/>
      <c r="Z176" s="129"/>
    </row>
    <row r="177" spans="1:26" ht="15">
      <c r="A177" s="125" t="str">
        <f t="shared" si="14"/>
        <v>Liquid</v>
      </c>
      <c r="B177" s="126"/>
      <c r="C177" s="126"/>
      <c r="D177" s="126"/>
      <c r="E177" s="127"/>
      <c r="F177" s="127"/>
      <c r="G177" s="128"/>
      <c r="H177" s="129">
        <f t="shared" si="18"/>
        <v>0</v>
      </c>
      <c r="I177" s="130"/>
      <c r="J177" s="126" t="s">
        <v>101</v>
      </c>
      <c r="K177" s="131"/>
      <c r="L177" s="131"/>
      <c r="M177" s="129">
        <f t="shared" si="17"/>
        <v>0</v>
      </c>
      <c r="N177" s="129">
        <f t="shared" si="15"/>
        <v>0</v>
      </c>
      <c r="O177" s="129">
        <f t="shared" si="16"/>
        <v>0</v>
      </c>
      <c r="P177" s="132">
        <f t="shared" si="13"/>
        <v>0</v>
      </c>
      <c r="Q177" s="132"/>
      <c r="R177" s="129"/>
      <c r="S177" s="129"/>
      <c r="T177" s="129"/>
      <c r="U177" s="132"/>
      <c r="V177" s="132"/>
      <c r="W177" s="129"/>
      <c r="X177" s="129"/>
      <c r="Y177" s="129"/>
      <c r="Z177" s="129"/>
    </row>
    <row r="178" spans="1:26" ht="15">
      <c r="A178" s="125" t="str">
        <f t="shared" si="14"/>
        <v>Liquid</v>
      </c>
      <c r="B178" s="126"/>
      <c r="C178" s="126"/>
      <c r="D178" s="126"/>
      <c r="E178" s="127"/>
      <c r="F178" s="127"/>
      <c r="G178" s="128"/>
      <c r="H178" s="129">
        <f t="shared" si="18"/>
        <v>0</v>
      </c>
      <c r="I178" s="130"/>
      <c r="J178" s="126" t="s">
        <v>101</v>
      </c>
      <c r="K178" s="131"/>
      <c r="L178" s="131"/>
      <c r="M178" s="129">
        <f t="shared" si="17"/>
        <v>0</v>
      </c>
      <c r="N178" s="129">
        <f t="shared" si="15"/>
        <v>0</v>
      </c>
      <c r="O178" s="129">
        <f t="shared" si="16"/>
        <v>0</v>
      </c>
      <c r="P178" s="132">
        <f t="shared" si="13"/>
        <v>0</v>
      </c>
      <c r="Q178" s="132"/>
      <c r="R178" s="129"/>
      <c r="S178" s="129"/>
      <c r="T178" s="129"/>
      <c r="U178" s="132"/>
      <c r="V178" s="132"/>
      <c r="W178" s="129"/>
      <c r="X178" s="129"/>
      <c r="Y178" s="129"/>
      <c r="Z178" s="129"/>
    </row>
    <row r="179" spans="1:26" ht="15">
      <c r="A179" s="125" t="str">
        <f t="shared" si="14"/>
        <v>Liquid</v>
      </c>
      <c r="B179" s="126"/>
      <c r="C179" s="126"/>
      <c r="D179" s="126"/>
      <c r="E179" s="127"/>
      <c r="F179" s="127"/>
      <c r="G179" s="128"/>
      <c r="H179" s="129">
        <f t="shared" si="18"/>
        <v>0</v>
      </c>
      <c r="I179" s="130"/>
      <c r="J179" s="126" t="s">
        <v>101</v>
      </c>
      <c r="K179" s="131"/>
      <c r="L179" s="131"/>
      <c r="M179" s="129">
        <f t="shared" si="17"/>
        <v>0</v>
      </c>
      <c r="N179" s="129">
        <f t="shared" si="15"/>
        <v>0</v>
      </c>
      <c r="O179" s="129">
        <f t="shared" si="16"/>
        <v>0</v>
      </c>
      <c r="P179" s="132">
        <f t="shared" si="13"/>
        <v>0</v>
      </c>
      <c r="Q179" s="132"/>
      <c r="R179" s="129"/>
      <c r="S179" s="129"/>
      <c r="T179" s="129"/>
      <c r="U179" s="132"/>
      <c r="V179" s="132"/>
      <c r="W179" s="129"/>
      <c r="X179" s="129"/>
      <c r="Y179" s="129"/>
      <c r="Z179" s="129"/>
    </row>
    <row r="180" spans="1:26" ht="15">
      <c r="A180" s="125" t="str">
        <f t="shared" si="14"/>
        <v>Liquid</v>
      </c>
      <c r="B180" s="126"/>
      <c r="C180" s="126"/>
      <c r="D180" s="126"/>
      <c r="E180" s="127"/>
      <c r="F180" s="127"/>
      <c r="G180" s="128"/>
      <c r="H180" s="129">
        <f t="shared" si="18"/>
        <v>0</v>
      </c>
      <c r="I180" s="130"/>
      <c r="J180" s="126" t="s">
        <v>101</v>
      </c>
      <c r="K180" s="131"/>
      <c r="L180" s="131"/>
      <c r="M180" s="129">
        <f t="shared" si="17"/>
        <v>0</v>
      </c>
      <c r="N180" s="129">
        <f t="shared" si="15"/>
        <v>0</v>
      </c>
      <c r="O180" s="129">
        <f t="shared" si="16"/>
        <v>0</v>
      </c>
      <c r="P180" s="132">
        <f t="shared" si="13"/>
        <v>0</v>
      </c>
      <c r="Q180" s="132"/>
      <c r="R180" s="129"/>
      <c r="S180" s="129"/>
      <c r="T180" s="129"/>
      <c r="U180" s="132"/>
      <c r="V180" s="132"/>
      <c r="W180" s="129"/>
      <c r="X180" s="129"/>
      <c r="Y180" s="129"/>
      <c r="Z180" s="129"/>
    </row>
    <row r="181" spans="1:26" ht="15">
      <c r="A181" s="125" t="str">
        <f t="shared" si="14"/>
        <v>Liquid</v>
      </c>
      <c r="B181" s="126"/>
      <c r="C181" s="126"/>
      <c r="D181" s="126"/>
      <c r="E181" s="127"/>
      <c r="F181" s="127"/>
      <c r="G181" s="128"/>
      <c r="H181" s="129">
        <f t="shared" si="18"/>
        <v>0</v>
      </c>
      <c r="I181" s="130"/>
      <c r="J181" s="126" t="s">
        <v>101</v>
      </c>
      <c r="K181" s="131"/>
      <c r="L181" s="131"/>
      <c r="M181" s="129">
        <f t="shared" si="17"/>
        <v>0</v>
      </c>
      <c r="N181" s="129">
        <f t="shared" si="15"/>
        <v>0</v>
      </c>
      <c r="O181" s="129">
        <f t="shared" si="16"/>
        <v>0</v>
      </c>
      <c r="P181" s="132">
        <f t="shared" si="13"/>
        <v>0</v>
      </c>
      <c r="Q181" s="132"/>
      <c r="R181" s="129"/>
      <c r="S181" s="129"/>
      <c r="T181" s="129"/>
      <c r="U181" s="132"/>
      <c r="V181" s="132"/>
      <c r="W181" s="129"/>
      <c r="X181" s="129"/>
      <c r="Y181" s="129"/>
      <c r="Z181" s="129"/>
    </row>
    <row r="182" spans="1:26" ht="15">
      <c r="A182" s="125" t="str">
        <f t="shared" si="14"/>
        <v>Liquid</v>
      </c>
      <c r="B182" s="126"/>
      <c r="C182" s="126"/>
      <c r="D182" s="126"/>
      <c r="E182" s="127"/>
      <c r="F182" s="127"/>
      <c r="G182" s="128"/>
      <c r="H182" s="129">
        <f t="shared" si="18"/>
        <v>0</v>
      </c>
      <c r="I182" s="130"/>
      <c r="J182" s="126" t="s">
        <v>101</v>
      </c>
      <c r="K182" s="131"/>
      <c r="L182" s="131"/>
      <c r="M182" s="129">
        <f t="shared" si="17"/>
        <v>0</v>
      </c>
      <c r="N182" s="129">
        <f t="shared" si="15"/>
        <v>0</v>
      </c>
      <c r="O182" s="129">
        <f t="shared" si="16"/>
        <v>0</v>
      </c>
      <c r="P182" s="132">
        <f t="shared" si="13"/>
        <v>0</v>
      </c>
      <c r="Q182" s="132"/>
      <c r="R182" s="129"/>
      <c r="S182" s="129"/>
      <c r="T182" s="129"/>
      <c r="U182" s="132"/>
      <c r="V182" s="132"/>
      <c r="W182" s="129"/>
      <c r="X182" s="129"/>
      <c r="Y182" s="129"/>
      <c r="Z182" s="129"/>
    </row>
    <row r="183" spans="1:26" ht="15">
      <c r="A183" s="125" t="str">
        <f t="shared" si="14"/>
        <v>Liquid</v>
      </c>
      <c r="B183" s="126"/>
      <c r="C183" s="126"/>
      <c r="D183" s="126"/>
      <c r="E183" s="127"/>
      <c r="F183" s="127"/>
      <c r="G183" s="128"/>
      <c r="H183" s="129">
        <f t="shared" si="18"/>
        <v>0</v>
      </c>
      <c r="I183" s="130"/>
      <c r="J183" s="126" t="s">
        <v>101</v>
      </c>
      <c r="K183" s="131"/>
      <c r="L183" s="131"/>
      <c r="M183" s="129">
        <f t="shared" si="17"/>
        <v>0</v>
      </c>
      <c r="N183" s="129">
        <f t="shared" si="15"/>
        <v>0</v>
      </c>
      <c r="O183" s="129">
        <f t="shared" si="16"/>
        <v>0</v>
      </c>
      <c r="P183" s="132">
        <f t="shared" si="13"/>
        <v>0</v>
      </c>
      <c r="Q183" s="132"/>
      <c r="R183" s="129"/>
      <c r="S183" s="129"/>
      <c r="T183" s="129"/>
      <c r="U183" s="132"/>
      <c r="V183" s="132"/>
      <c r="W183" s="129"/>
      <c r="X183" s="129"/>
      <c r="Y183" s="129"/>
      <c r="Z183" s="129"/>
    </row>
    <row r="184" spans="1:26" ht="15">
      <c r="A184" s="125" t="str">
        <f t="shared" si="14"/>
        <v>Liquid</v>
      </c>
      <c r="B184" s="126"/>
      <c r="C184" s="126"/>
      <c r="D184" s="126"/>
      <c r="E184" s="127"/>
      <c r="F184" s="127"/>
      <c r="G184" s="128"/>
      <c r="H184" s="129">
        <f t="shared" si="18"/>
        <v>0</v>
      </c>
      <c r="I184" s="130"/>
      <c r="J184" s="126" t="s">
        <v>101</v>
      </c>
      <c r="K184" s="131"/>
      <c r="L184" s="131"/>
      <c r="M184" s="129">
        <f t="shared" si="17"/>
        <v>0</v>
      </c>
      <c r="N184" s="129">
        <f t="shared" si="15"/>
        <v>0</v>
      </c>
      <c r="O184" s="129">
        <f t="shared" si="16"/>
        <v>0</v>
      </c>
      <c r="P184" s="132">
        <f t="shared" si="13"/>
        <v>0</v>
      </c>
      <c r="Q184" s="132"/>
      <c r="R184" s="129"/>
      <c r="S184" s="129"/>
      <c r="T184" s="129"/>
      <c r="U184" s="132"/>
      <c r="V184" s="132"/>
      <c r="W184" s="129"/>
      <c r="X184" s="129"/>
      <c r="Y184" s="129"/>
      <c r="Z184" s="129"/>
    </row>
    <row r="185" spans="1:26" ht="15">
      <c r="A185" s="125" t="str">
        <f t="shared" si="14"/>
        <v>Liquid</v>
      </c>
      <c r="B185" s="126"/>
      <c r="C185" s="126"/>
      <c r="D185" s="126"/>
      <c r="E185" s="127"/>
      <c r="F185" s="127"/>
      <c r="G185" s="128"/>
      <c r="H185" s="129">
        <f t="shared" si="18"/>
        <v>0</v>
      </c>
      <c r="I185" s="130"/>
      <c r="J185" s="126" t="s">
        <v>101</v>
      </c>
      <c r="K185" s="131"/>
      <c r="L185" s="131"/>
      <c r="M185" s="129">
        <f t="shared" si="17"/>
        <v>0</v>
      </c>
      <c r="N185" s="129">
        <f t="shared" si="15"/>
        <v>0</v>
      </c>
      <c r="O185" s="129">
        <f t="shared" si="16"/>
        <v>0</v>
      </c>
      <c r="P185" s="132">
        <f t="shared" si="13"/>
        <v>0</v>
      </c>
      <c r="Q185" s="132"/>
      <c r="R185" s="129"/>
      <c r="S185" s="129"/>
      <c r="T185" s="129"/>
      <c r="U185" s="132"/>
      <c r="V185" s="132"/>
      <c r="W185" s="129"/>
      <c r="X185" s="129"/>
      <c r="Y185" s="129"/>
      <c r="Z185" s="129"/>
    </row>
    <row r="186" spans="1:26" ht="15">
      <c r="A186" s="125" t="str">
        <f t="shared" si="14"/>
        <v>Liquid</v>
      </c>
      <c r="B186" s="126"/>
      <c r="C186" s="126"/>
      <c r="D186" s="126"/>
      <c r="E186" s="127"/>
      <c r="F186" s="127"/>
      <c r="G186" s="128"/>
      <c r="H186" s="129">
        <f t="shared" si="18"/>
        <v>0</v>
      </c>
      <c r="I186" s="130"/>
      <c r="J186" s="126" t="s">
        <v>101</v>
      </c>
      <c r="K186" s="131"/>
      <c r="L186" s="131"/>
      <c r="M186" s="129">
        <f t="shared" si="17"/>
        <v>0</v>
      </c>
      <c r="N186" s="129">
        <f t="shared" si="15"/>
        <v>0</v>
      </c>
      <c r="O186" s="129">
        <f t="shared" si="16"/>
        <v>0</v>
      </c>
      <c r="P186" s="132">
        <f t="shared" si="13"/>
        <v>0</v>
      </c>
      <c r="Q186" s="132"/>
      <c r="R186" s="129"/>
      <c r="S186" s="129"/>
      <c r="T186" s="129"/>
      <c r="U186" s="132"/>
      <c r="V186" s="132"/>
      <c r="W186" s="129"/>
      <c r="X186" s="129"/>
      <c r="Y186" s="129"/>
      <c r="Z186" s="129"/>
    </row>
    <row r="187" spans="1:26" ht="15">
      <c r="A187" s="125" t="str">
        <f t="shared" si="14"/>
        <v>Liquid</v>
      </c>
      <c r="B187" s="126"/>
      <c r="C187" s="126"/>
      <c r="D187" s="126"/>
      <c r="E187" s="127"/>
      <c r="F187" s="127"/>
      <c r="G187" s="128"/>
      <c r="H187" s="129">
        <f t="shared" si="18"/>
        <v>0</v>
      </c>
      <c r="I187" s="130"/>
      <c r="J187" s="126" t="s">
        <v>101</v>
      </c>
      <c r="K187" s="131"/>
      <c r="L187" s="131"/>
      <c r="M187" s="129">
        <f t="shared" si="17"/>
        <v>0</v>
      </c>
      <c r="N187" s="129">
        <f t="shared" si="15"/>
        <v>0</v>
      </c>
      <c r="O187" s="129">
        <f t="shared" si="16"/>
        <v>0</v>
      </c>
      <c r="P187" s="132">
        <f t="shared" si="13"/>
        <v>0</v>
      </c>
      <c r="Q187" s="132"/>
      <c r="R187" s="129"/>
      <c r="S187" s="129"/>
      <c r="T187" s="129"/>
      <c r="U187" s="132"/>
      <c r="V187" s="132"/>
      <c r="W187" s="129"/>
      <c r="X187" s="129"/>
      <c r="Y187" s="129"/>
      <c r="Z187" s="129"/>
    </row>
    <row r="188" spans="1:26" ht="15">
      <c r="A188" s="125" t="str">
        <f t="shared" si="14"/>
        <v>Liquid</v>
      </c>
      <c r="B188" s="126"/>
      <c r="C188" s="126"/>
      <c r="D188" s="126"/>
      <c r="E188" s="127"/>
      <c r="F188" s="127"/>
      <c r="G188" s="128"/>
      <c r="H188" s="129">
        <f t="shared" si="18"/>
        <v>0</v>
      </c>
      <c r="I188" s="130"/>
      <c r="J188" s="126" t="s">
        <v>101</v>
      </c>
      <c r="K188" s="131"/>
      <c r="L188" s="131"/>
      <c r="M188" s="129">
        <f t="shared" si="17"/>
        <v>0</v>
      </c>
      <c r="N188" s="129">
        <f t="shared" si="15"/>
        <v>0</v>
      </c>
      <c r="O188" s="129">
        <f t="shared" si="16"/>
        <v>0</v>
      </c>
      <c r="P188" s="132">
        <f t="shared" si="13"/>
        <v>0</v>
      </c>
      <c r="Q188" s="132"/>
      <c r="R188" s="129"/>
      <c r="S188" s="129"/>
      <c r="T188" s="129"/>
      <c r="U188" s="132"/>
      <c r="V188" s="132"/>
      <c r="W188" s="129"/>
      <c r="X188" s="129"/>
      <c r="Y188" s="129"/>
      <c r="Z188" s="129"/>
    </row>
    <row r="189" spans="1:26" ht="15">
      <c r="A189" s="125" t="str">
        <f t="shared" si="14"/>
        <v>Liquid</v>
      </c>
      <c r="B189" s="126"/>
      <c r="C189" s="126"/>
      <c r="D189" s="126"/>
      <c r="E189" s="127"/>
      <c r="F189" s="127"/>
      <c r="G189" s="128"/>
      <c r="H189" s="129">
        <f t="shared" si="18"/>
        <v>0</v>
      </c>
      <c r="I189" s="130"/>
      <c r="J189" s="126" t="s">
        <v>101</v>
      </c>
      <c r="K189" s="131"/>
      <c r="L189" s="131"/>
      <c r="M189" s="129">
        <f t="shared" si="17"/>
        <v>0</v>
      </c>
      <c r="N189" s="129">
        <f t="shared" si="15"/>
        <v>0</v>
      </c>
      <c r="O189" s="129">
        <f t="shared" si="16"/>
        <v>0</v>
      </c>
      <c r="P189" s="132">
        <f t="shared" si="13"/>
        <v>0</v>
      </c>
      <c r="Q189" s="132"/>
      <c r="R189" s="129"/>
      <c r="S189" s="129"/>
      <c r="T189" s="129"/>
      <c r="U189" s="132"/>
      <c r="V189" s="132"/>
      <c r="W189" s="129"/>
      <c r="X189" s="129"/>
      <c r="Y189" s="129"/>
      <c r="Z189" s="129"/>
    </row>
    <row r="190" spans="1:26" ht="15">
      <c r="A190" s="125" t="str">
        <f t="shared" si="14"/>
        <v>Liquid</v>
      </c>
      <c r="B190" s="126"/>
      <c r="C190" s="126"/>
      <c r="D190" s="126"/>
      <c r="E190" s="127"/>
      <c r="F190" s="127"/>
      <c r="G190" s="128"/>
      <c r="H190" s="129">
        <f t="shared" si="18"/>
        <v>0</v>
      </c>
      <c r="I190" s="130"/>
      <c r="J190" s="126" t="s">
        <v>101</v>
      </c>
      <c r="K190" s="131"/>
      <c r="L190" s="131"/>
      <c r="M190" s="129">
        <f t="shared" si="17"/>
        <v>0</v>
      </c>
      <c r="N190" s="129">
        <f t="shared" si="15"/>
        <v>0</v>
      </c>
      <c r="O190" s="129">
        <f t="shared" si="16"/>
        <v>0</v>
      </c>
      <c r="P190" s="132">
        <f t="shared" si="13"/>
        <v>0</v>
      </c>
      <c r="Q190" s="132"/>
      <c r="R190" s="129"/>
      <c r="S190" s="129"/>
      <c r="T190" s="129"/>
      <c r="U190" s="132"/>
      <c r="V190" s="132"/>
      <c r="W190" s="129"/>
      <c r="X190" s="129"/>
      <c r="Y190" s="129"/>
      <c r="Z190" s="129"/>
    </row>
    <row r="191" spans="1:26" ht="15">
      <c r="A191" s="125" t="str">
        <f t="shared" si="14"/>
        <v>Liquid</v>
      </c>
      <c r="B191" s="126"/>
      <c r="C191" s="126"/>
      <c r="D191" s="126"/>
      <c r="E191" s="127"/>
      <c r="F191" s="127"/>
      <c r="G191" s="128"/>
      <c r="H191" s="129">
        <f t="shared" si="18"/>
        <v>0</v>
      </c>
      <c r="I191" s="130"/>
      <c r="J191" s="126" t="s">
        <v>101</v>
      </c>
      <c r="K191" s="131"/>
      <c r="L191" s="131"/>
      <c r="M191" s="129">
        <f t="shared" si="17"/>
        <v>0</v>
      </c>
      <c r="N191" s="129">
        <f t="shared" si="15"/>
        <v>0</v>
      </c>
      <c r="O191" s="129">
        <f t="shared" si="16"/>
        <v>0</v>
      </c>
      <c r="P191" s="132">
        <f t="shared" si="13"/>
        <v>0</v>
      </c>
      <c r="Q191" s="132"/>
      <c r="R191" s="129"/>
      <c r="S191" s="129"/>
      <c r="T191" s="129"/>
      <c r="U191" s="132"/>
      <c r="V191" s="132"/>
      <c r="W191" s="129"/>
      <c r="X191" s="129"/>
      <c r="Y191" s="129"/>
      <c r="Z191" s="129"/>
    </row>
    <row r="192" spans="1:26" ht="15">
      <c r="A192" s="125" t="str">
        <f t="shared" si="14"/>
        <v>Liquid</v>
      </c>
      <c r="B192" s="126"/>
      <c r="C192" s="126"/>
      <c r="D192" s="126"/>
      <c r="E192" s="127"/>
      <c r="F192" s="127"/>
      <c r="G192" s="128"/>
      <c r="H192" s="129">
        <f t="shared" si="18"/>
        <v>0</v>
      </c>
      <c r="I192" s="130"/>
      <c r="J192" s="126" t="s">
        <v>101</v>
      </c>
      <c r="K192" s="131"/>
      <c r="L192" s="131"/>
      <c r="M192" s="129">
        <f t="shared" si="17"/>
        <v>0</v>
      </c>
      <c r="N192" s="129">
        <f t="shared" si="15"/>
        <v>0</v>
      </c>
      <c r="O192" s="129">
        <f t="shared" si="16"/>
        <v>0</v>
      </c>
      <c r="P192" s="132">
        <f t="shared" si="13"/>
        <v>0</v>
      </c>
      <c r="Q192" s="132"/>
      <c r="R192" s="129"/>
      <c r="S192" s="129"/>
      <c r="T192" s="129"/>
      <c r="U192" s="132"/>
      <c r="V192" s="132"/>
      <c r="W192" s="129"/>
      <c r="X192" s="129"/>
      <c r="Y192" s="129"/>
      <c r="Z192" s="129"/>
    </row>
    <row r="193" spans="1:26" ht="15">
      <c r="A193" s="125" t="str">
        <f t="shared" si="14"/>
        <v>Liquid</v>
      </c>
      <c r="B193" s="126"/>
      <c r="C193" s="126"/>
      <c r="D193" s="126"/>
      <c r="E193" s="127"/>
      <c r="F193" s="127"/>
      <c r="G193" s="128"/>
      <c r="H193" s="129">
        <f t="shared" si="18"/>
        <v>0</v>
      </c>
      <c r="I193" s="130"/>
      <c r="J193" s="126" t="s">
        <v>101</v>
      </c>
      <c r="K193" s="131"/>
      <c r="L193" s="131"/>
      <c r="M193" s="129">
        <f t="shared" si="17"/>
        <v>0</v>
      </c>
      <c r="N193" s="129">
        <f t="shared" si="15"/>
        <v>0</v>
      </c>
      <c r="O193" s="129">
        <f t="shared" si="16"/>
        <v>0</v>
      </c>
      <c r="P193" s="132">
        <f t="shared" si="13"/>
        <v>0</v>
      </c>
      <c r="Q193" s="132"/>
      <c r="R193" s="129"/>
      <c r="S193" s="129"/>
      <c r="T193" s="129"/>
      <c r="U193" s="132"/>
      <c r="V193" s="132"/>
      <c r="W193" s="129"/>
      <c r="X193" s="129"/>
      <c r="Y193" s="129"/>
      <c r="Z193" s="129"/>
    </row>
    <row r="194" spans="1:26" ht="15">
      <c r="A194" s="125" t="str">
        <f t="shared" si="14"/>
        <v>Liquid</v>
      </c>
      <c r="B194" s="126"/>
      <c r="C194" s="126"/>
      <c r="D194" s="126"/>
      <c r="E194" s="127"/>
      <c r="F194" s="127"/>
      <c r="G194" s="128"/>
      <c r="H194" s="129">
        <f t="shared" si="18"/>
        <v>0</v>
      </c>
      <c r="I194" s="130"/>
      <c r="J194" s="126" t="s">
        <v>101</v>
      </c>
      <c r="K194" s="131"/>
      <c r="L194" s="131"/>
      <c r="M194" s="129">
        <f t="shared" si="17"/>
        <v>0</v>
      </c>
      <c r="N194" s="129">
        <f t="shared" si="15"/>
        <v>0</v>
      </c>
      <c r="O194" s="129">
        <f t="shared" si="16"/>
        <v>0</v>
      </c>
      <c r="P194" s="132">
        <f aca="true" t="shared" si="19" ref="P194:P257">+O194-G194</f>
        <v>0</v>
      </c>
      <c r="Q194" s="132"/>
      <c r="R194" s="129"/>
      <c r="S194" s="129"/>
      <c r="T194" s="129"/>
      <c r="U194" s="132"/>
      <c r="V194" s="132"/>
      <c r="W194" s="129"/>
      <c r="X194" s="129"/>
      <c r="Y194" s="129"/>
      <c r="Z194" s="129"/>
    </row>
    <row r="195" spans="1:26" ht="15">
      <c r="A195" s="125" t="str">
        <f aca="true" t="shared" si="20" ref="A195:A258">+TRIM(B195)&amp;TRIM(D195)&amp;TRIM(J195)</f>
        <v>Liquid</v>
      </c>
      <c r="B195" s="126"/>
      <c r="C195" s="126"/>
      <c r="D195" s="126"/>
      <c r="E195" s="127"/>
      <c r="F195" s="127"/>
      <c r="G195" s="128"/>
      <c r="H195" s="129">
        <f t="shared" si="18"/>
        <v>0</v>
      </c>
      <c r="I195" s="130"/>
      <c r="J195" s="126" t="s">
        <v>101</v>
      </c>
      <c r="K195" s="131"/>
      <c r="L195" s="131"/>
      <c r="M195" s="129">
        <f t="shared" si="17"/>
        <v>0</v>
      </c>
      <c r="N195" s="129">
        <f aca="true" t="shared" si="21" ref="N195:N258">+M195*$O$1/$Q$1</f>
        <v>0</v>
      </c>
      <c r="O195" s="129">
        <f aca="true" t="shared" si="22" ref="O195:O258">+M195-N195</f>
        <v>0</v>
      </c>
      <c r="P195" s="132">
        <f t="shared" si="19"/>
        <v>0</v>
      </c>
      <c r="Q195" s="132"/>
      <c r="R195" s="129"/>
      <c r="S195" s="129"/>
      <c r="T195" s="129"/>
      <c r="U195" s="132"/>
      <c r="V195" s="132"/>
      <c r="W195" s="129"/>
      <c r="X195" s="129"/>
      <c r="Y195" s="129"/>
      <c r="Z195" s="129"/>
    </row>
    <row r="196" spans="1:26" ht="15">
      <c r="A196" s="125" t="str">
        <f t="shared" si="20"/>
        <v>Liquid</v>
      </c>
      <c r="B196" s="126"/>
      <c r="C196" s="126"/>
      <c r="D196" s="126"/>
      <c r="E196" s="127"/>
      <c r="F196" s="127"/>
      <c r="G196" s="128"/>
      <c r="H196" s="129">
        <f t="shared" si="18"/>
        <v>0</v>
      </c>
      <c r="I196" s="130"/>
      <c r="J196" s="126" t="s">
        <v>101</v>
      </c>
      <c r="K196" s="131"/>
      <c r="L196" s="131"/>
      <c r="M196" s="129">
        <f aca="true" t="shared" si="23" ref="M196:M259">+$Q$1*G196/$N$1</f>
        <v>0</v>
      </c>
      <c r="N196" s="129">
        <f t="shared" si="21"/>
        <v>0</v>
      </c>
      <c r="O196" s="129">
        <f t="shared" si="22"/>
        <v>0</v>
      </c>
      <c r="P196" s="132">
        <f t="shared" si="19"/>
        <v>0</v>
      </c>
      <c r="Q196" s="132"/>
      <c r="R196" s="129"/>
      <c r="S196" s="129"/>
      <c r="T196" s="129"/>
      <c r="U196" s="132"/>
      <c r="V196" s="132"/>
      <c r="W196" s="129"/>
      <c r="X196" s="129"/>
      <c r="Y196" s="129"/>
      <c r="Z196" s="129"/>
    </row>
    <row r="197" spans="1:26" ht="15">
      <c r="A197" s="125" t="str">
        <f t="shared" si="20"/>
        <v>Liquid</v>
      </c>
      <c r="B197" s="126"/>
      <c r="C197" s="126"/>
      <c r="D197" s="126"/>
      <c r="E197" s="127"/>
      <c r="F197" s="127"/>
      <c r="G197" s="128"/>
      <c r="H197" s="129">
        <f t="shared" si="18"/>
        <v>0</v>
      </c>
      <c r="I197" s="130"/>
      <c r="J197" s="126" t="s">
        <v>101</v>
      </c>
      <c r="K197" s="131"/>
      <c r="L197" s="131"/>
      <c r="M197" s="129">
        <f t="shared" si="23"/>
        <v>0</v>
      </c>
      <c r="N197" s="129">
        <f t="shared" si="21"/>
        <v>0</v>
      </c>
      <c r="O197" s="129">
        <f t="shared" si="22"/>
        <v>0</v>
      </c>
      <c r="P197" s="132">
        <f t="shared" si="19"/>
        <v>0</v>
      </c>
      <c r="Q197" s="132"/>
      <c r="R197" s="129"/>
      <c r="S197" s="129"/>
      <c r="T197" s="129"/>
      <c r="U197" s="132"/>
      <c r="V197" s="132"/>
      <c r="W197" s="129"/>
      <c r="X197" s="129"/>
      <c r="Y197" s="129"/>
      <c r="Z197" s="129"/>
    </row>
    <row r="198" spans="1:26" ht="15">
      <c r="A198" s="125" t="str">
        <f t="shared" si="20"/>
        <v>Liquid</v>
      </c>
      <c r="B198" s="126"/>
      <c r="C198" s="126"/>
      <c r="D198" s="126"/>
      <c r="E198" s="127"/>
      <c r="F198" s="127"/>
      <c r="G198" s="128"/>
      <c r="H198" s="129">
        <f t="shared" si="18"/>
        <v>0</v>
      </c>
      <c r="I198" s="130"/>
      <c r="J198" s="126" t="s">
        <v>101</v>
      </c>
      <c r="K198" s="131"/>
      <c r="L198" s="131"/>
      <c r="M198" s="129">
        <f t="shared" si="23"/>
        <v>0</v>
      </c>
      <c r="N198" s="129">
        <f t="shared" si="21"/>
        <v>0</v>
      </c>
      <c r="O198" s="129">
        <f t="shared" si="22"/>
        <v>0</v>
      </c>
      <c r="P198" s="132">
        <f t="shared" si="19"/>
        <v>0</v>
      </c>
      <c r="Q198" s="132"/>
      <c r="R198" s="129"/>
      <c r="S198" s="129"/>
      <c r="T198" s="129"/>
      <c r="U198" s="132"/>
      <c r="V198" s="132"/>
      <c r="W198" s="129"/>
      <c r="X198" s="129"/>
      <c r="Y198" s="129"/>
      <c r="Z198" s="129"/>
    </row>
    <row r="199" spans="1:26" ht="15">
      <c r="A199" s="125" t="str">
        <f t="shared" si="20"/>
        <v>Liquid</v>
      </c>
      <c r="B199" s="126"/>
      <c r="C199" s="126"/>
      <c r="D199" s="126"/>
      <c r="E199" s="127"/>
      <c r="F199" s="127"/>
      <c r="G199" s="128"/>
      <c r="H199" s="129">
        <f t="shared" si="18"/>
        <v>0</v>
      </c>
      <c r="I199" s="130"/>
      <c r="J199" s="126" t="s">
        <v>101</v>
      </c>
      <c r="K199" s="131"/>
      <c r="L199" s="131"/>
      <c r="M199" s="129">
        <f t="shared" si="23"/>
        <v>0</v>
      </c>
      <c r="N199" s="129">
        <f t="shared" si="21"/>
        <v>0</v>
      </c>
      <c r="O199" s="129">
        <f t="shared" si="22"/>
        <v>0</v>
      </c>
      <c r="P199" s="132">
        <f t="shared" si="19"/>
        <v>0</v>
      </c>
      <c r="Q199" s="132"/>
      <c r="R199" s="129"/>
      <c r="S199" s="129"/>
      <c r="T199" s="129"/>
      <c r="U199" s="132"/>
      <c r="V199" s="132"/>
      <c r="W199" s="129"/>
      <c r="X199" s="129"/>
      <c r="Y199" s="129"/>
      <c r="Z199" s="129"/>
    </row>
    <row r="200" spans="1:26" ht="15">
      <c r="A200" s="125" t="str">
        <f t="shared" si="20"/>
        <v>Liquid</v>
      </c>
      <c r="B200" s="126"/>
      <c r="C200" s="126"/>
      <c r="D200" s="126"/>
      <c r="E200" s="127"/>
      <c r="F200" s="127"/>
      <c r="G200" s="128"/>
      <c r="H200" s="129">
        <f t="shared" si="18"/>
        <v>0</v>
      </c>
      <c r="I200" s="130"/>
      <c r="J200" s="126" t="s">
        <v>101</v>
      </c>
      <c r="K200" s="131"/>
      <c r="L200" s="131"/>
      <c r="M200" s="129">
        <f t="shared" si="23"/>
        <v>0</v>
      </c>
      <c r="N200" s="129">
        <f t="shared" si="21"/>
        <v>0</v>
      </c>
      <c r="O200" s="129">
        <f t="shared" si="22"/>
        <v>0</v>
      </c>
      <c r="P200" s="132">
        <f t="shared" si="19"/>
        <v>0</v>
      </c>
      <c r="Q200" s="132"/>
      <c r="R200" s="129"/>
      <c r="S200" s="129"/>
      <c r="T200" s="129"/>
      <c r="U200" s="132"/>
      <c r="V200" s="132"/>
      <c r="W200" s="129"/>
      <c r="X200" s="129"/>
      <c r="Y200" s="129"/>
      <c r="Z200" s="129"/>
    </row>
    <row r="201" spans="1:26" ht="15">
      <c r="A201" s="125" t="str">
        <f t="shared" si="20"/>
        <v>Liquid</v>
      </c>
      <c r="B201" s="126"/>
      <c r="C201" s="126"/>
      <c r="D201" s="126"/>
      <c r="E201" s="127"/>
      <c r="F201" s="127"/>
      <c r="G201" s="128"/>
      <c r="H201" s="129">
        <f aca="true" t="shared" si="24" ref="H201:H264">+G201/1000*100</f>
        <v>0</v>
      </c>
      <c r="I201" s="130"/>
      <c r="J201" s="126" t="s">
        <v>101</v>
      </c>
      <c r="K201" s="131"/>
      <c r="L201" s="131"/>
      <c r="M201" s="129">
        <f t="shared" si="23"/>
        <v>0</v>
      </c>
      <c r="N201" s="129">
        <f t="shared" si="21"/>
        <v>0</v>
      </c>
      <c r="O201" s="129">
        <f t="shared" si="22"/>
        <v>0</v>
      </c>
      <c r="P201" s="132">
        <f t="shared" si="19"/>
        <v>0</v>
      </c>
      <c r="Q201" s="132"/>
      <c r="R201" s="129"/>
      <c r="S201" s="129"/>
      <c r="T201" s="129"/>
      <c r="U201" s="132"/>
      <c r="V201" s="132"/>
      <c r="W201" s="129"/>
      <c r="X201" s="129"/>
      <c r="Y201" s="129"/>
      <c r="Z201" s="129"/>
    </row>
    <row r="202" spans="1:26" ht="15">
      <c r="A202" s="125" t="str">
        <f t="shared" si="20"/>
        <v>Liquid</v>
      </c>
      <c r="B202" s="126"/>
      <c r="C202" s="126"/>
      <c r="D202" s="126"/>
      <c r="E202" s="127"/>
      <c r="F202" s="127"/>
      <c r="G202" s="128"/>
      <c r="H202" s="129">
        <f t="shared" si="24"/>
        <v>0</v>
      </c>
      <c r="I202" s="130"/>
      <c r="J202" s="126" t="s">
        <v>101</v>
      </c>
      <c r="K202" s="131"/>
      <c r="L202" s="131"/>
      <c r="M202" s="129">
        <f t="shared" si="23"/>
        <v>0</v>
      </c>
      <c r="N202" s="129">
        <f t="shared" si="21"/>
        <v>0</v>
      </c>
      <c r="O202" s="129">
        <f t="shared" si="22"/>
        <v>0</v>
      </c>
      <c r="P202" s="132">
        <f t="shared" si="19"/>
        <v>0</v>
      </c>
      <c r="Q202" s="132"/>
      <c r="R202" s="129"/>
      <c r="S202" s="129"/>
      <c r="T202" s="129"/>
      <c r="U202" s="132"/>
      <c r="V202" s="132"/>
      <c r="W202" s="129"/>
      <c r="X202" s="129"/>
      <c r="Y202" s="129"/>
      <c r="Z202" s="129"/>
    </row>
    <row r="203" spans="1:26" ht="15">
      <c r="A203" s="125" t="str">
        <f t="shared" si="20"/>
        <v>Liquid</v>
      </c>
      <c r="B203" s="126"/>
      <c r="C203" s="126"/>
      <c r="D203" s="126"/>
      <c r="E203" s="127"/>
      <c r="F203" s="127"/>
      <c r="G203" s="128"/>
      <c r="H203" s="129">
        <f t="shared" si="24"/>
        <v>0</v>
      </c>
      <c r="I203" s="130"/>
      <c r="J203" s="126" t="s">
        <v>101</v>
      </c>
      <c r="K203" s="131"/>
      <c r="L203" s="131"/>
      <c r="M203" s="129">
        <f t="shared" si="23"/>
        <v>0</v>
      </c>
      <c r="N203" s="129">
        <f t="shared" si="21"/>
        <v>0</v>
      </c>
      <c r="O203" s="129">
        <f t="shared" si="22"/>
        <v>0</v>
      </c>
      <c r="P203" s="132">
        <f t="shared" si="19"/>
        <v>0</v>
      </c>
      <c r="Q203" s="132"/>
      <c r="R203" s="129"/>
      <c r="S203" s="129"/>
      <c r="T203" s="129"/>
      <c r="U203" s="132"/>
      <c r="V203" s="132"/>
      <c r="W203" s="129"/>
      <c r="X203" s="129"/>
      <c r="Y203" s="129"/>
      <c r="Z203" s="129"/>
    </row>
    <row r="204" spans="1:26" ht="15">
      <c r="A204" s="125" t="str">
        <f t="shared" si="20"/>
        <v>Liquid</v>
      </c>
      <c r="B204" s="126"/>
      <c r="C204" s="126"/>
      <c r="D204" s="126"/>
      <c r="E204" s="127"/>
      <c r="F204" s="127"/>
      <c r="G204" s="128"/>
      <c r="H204" s="129">
        <f t="shared" si="24"/>
        <v>0</v>
      </c>
      <c r="I204" s="130"/>
      <c r="J204" s="126" t="s">
        <v>101</v>
      </c>
      <c r="K204" s="131"/>
      <c r="L204" s="131"/>
      <c r="M204" s="129">
        <f t="shared" si="23"/>
        <v>0</v>
      </c>
      <c r="N204" s="129">
        <f t="shared" si="21"/>
        <v>0</v>
      </c>
      <c r="O204" s="129">
        <f t="shared" si="22"/>
        <v>0</v>
      </c>
      <c r="P204" s="132">
        <f t="shared" si="19"/>
        <v>0</v>
      </c>
      <c r="Q204" s="132"/>
      <c r="R204" s="129"/>
      <c r="S204" s="129"/>
      <c r="T204" s="129"/>
      <c r="U204" s="132"/>
      <c r="V204" s="132"/>
      <c r="W204" s="129"/>
      <c r="X204" s="129"/>
      <c r="Y204" s="129"/>
      <c r="Z204" s="129"/>
    </row>
    <row r="205" spans="1:26" ht="15">
      <c r="A205" s="125" t="str">
        <f t="shared" si="20"/>
        <v>Liquid</v>
      </c>
      <c r="B205" s="126"/>
      <c r="C205" s="126"/>
      <c r="D205" s="126"/>
      <c r="E205" s="127"/>
      <c r="F205" s="127"/>
      <c r="G205" s="128"/>
      <c r="H205" s="129">
        <f t="shared" si="24"/>
        <v>0</v>
      </c>
      <c r="I205" s="130"/>
      <c r="J205" s="126" t="s">
        <v>101</v>
      </c>
      <c r="K205" s="131"/>
      <c r="L205" s="131"/>
      <c r="M205" s="129">
        <f t="shared" si="23"/>
        <v>0</v>
      </c>
      <c r="N205" s="129">
        <f t="shared" si="21"/>
        <v>0</v>
      </c>
      <c r="O205" s="129">
        <f t="shared" si="22"/>
        <v>0</v>
      </c>
      <c r="P205" s="132">
        <f t="shared" si="19"/>
        <v>0</v>
      </c>
      <c r="Q205" s="132"/>
      <c r="R205" s="129"/>
      <c r="S205" s="129"/>
      <c r="T205" s="129"/>
      <c r="U205" s="132"/>
      <c r="V205" s="132"/>
      <c r="W205" s="129"/>
      <c r="X205" s="129"/>
      <c r="Y205" s="129"/>
      <c r="Z205" s="129"/>
    </row>
    <row r="206" spans="1:26" ht="15">
      <c r="A206" s="125" t="str">
        <f t="shared" si="20"/>
        <v>Liquid</v>
      </c>
      <c r="B206" s="126"/>
      <c r="C206" s="126"/>
      <c r="D206" s="126"/>
      <c r="E206" s="127"/>
      <c r="F206" s="127"/>
      <c r="G206" s="128"/>
      <c r="H206" s="129">
        <f t="shared" si="24"/>
        <v>0</v>
      </c>
      <c r="I206" s="130"/>
      <c r="J206" s="126" t="s">
        <v>101</v>
      </c>
      <c r="K206" s="131"/>
      <c r="L206" s="131"/>
      <c r="M206" s="129">
        <f t="shared" si="23"/>
        <v>0</v>
      </c>
      <c r="N206" s="129">
        <f t="shared" si="21"/>
        <v>0</v>
      </c>
      <c r="O206" s="129">
        <f t="shared" si="22"/>
        <v>0</v>
      </c>
      <c r="P206" s="132">
        <f t="shared" si="19"/>
        <v>0</v>
      </c>
      <c r="Q206" s="132"/>
      <c r="R206" s="129"/>
      <c r="S206" s="129"/>
      <c r="T206" s="129"/>
      <c r="U206" s="132"/>
      <c r="V206" s="132"/>
      <c r="W206" s="129"/>
      <c r="X206" s="129"/>
      <c r="Y206" s="129"/>
      <c r="Z206" s="129"/>
    </row>
    <row r="207" spans="1:26" ht="15">
      <c r="A207" s="125" t="str">
        <f t="shared" si="20"/>
        <v>Liquid</v>
      </c>
      <c r="B207" s="126"/>
      <c r="C207" s="126"/>
      <c r="D207" s="126"/>
      <c r="E207" s="127"/>
      <c r="F207" s="127"/>
      <c r="G207" s="128"/>
      <c r="H207" s="129">
        <f t="shared" si="24"/>
        <v>0</v>
      </c>
      <c r="I207" s="130"/>
      <c r="J207" s="126" t="s">
        <v>101</v>
      </c>
      <c r="K207" s="131"/>
      <c r="L207" s="131"/>
      <c r="M207" s="129">
        <f t="shared" si="23"/>
        <v>0</v>
      </c>
      <c r="N207" s="129">
        <f t="shared" si="21"/>
        <v>0</v>
      </c>
      <c r="O207" s="129">
        <f t="shared" si="22"/>
        <v>0</v>
      </c>
      <c r="P207" s="132">
        <f t="shared" si="19"/>
        <v>0</v>
      </c>
      <c r="Q207" s="132"/>
      <c r="R207" s="129"/>
      <c r="S207" s="129"/>
      <c r="T207" s="129"/>
      <c r="U207" s="132"/>
      <c r="V207" s="132"/>
      <c r="W207" s="129"/>
      <c r="X207" s="129"/>
      <c r="Y207" s="129"/>
      <c r="Z207" s="129"/>
    </row>
    <row r="208" spans="1:26" ht="15">
      <c r="A208" s="125" t="str">
        <f t="shared" si="20"/>
        <v>Liquid</v>
      </c>
      <c r="B208" s="126"/>
      <c r="C208" s="126"/>
      <c r="D208" s="126"/>
      <c r="E208" s="127"/>
      <c r="F208" s="127"/>
      <c r="G208" s="128"/>
      <c r="H208" s="129">
        <f t="shared" si="24"/>
        <v>0</v>
      </c>
      <c r="I208" s="130"/>
      <c r="J208" s="126" t="s">
        <v>101</v>
      </c>
      <c r="K208" s="131"/>
      <c r="L208" s="131"/>
      <c r="M208" s="129">
        <f t="shared" si="23"/>
        <v>0</v>
      </c>
      <c r="N208" s="129">
        <f t="shared" si="21"/>
        <v>0</v>
      </c>
      <c r="O208" s="129">
        <f t="shared" si="22"/>
        <v>0</v>
      </c>
      <c r="P208" s="132">
        <f t="shared" si="19"/>
        <v>0</v>
      </c>
      <c r="Q208" s="132"/>
      <c r="R208" s="129"/>
      <c r="S208" s="129"/>
      <c r="T208" s="129"/>
      <c r="U208" s="132"/>
      <c r="V208" s="132"/>
      <c r="W208" s="129"/>
      <c r="X208" s="129"/>
      <c r="Y208" s="129"/>
      <c r="Z208" s="129"/>
    </row>
    <row r="209" spans="1:26" ht="15">
      <c r="A209" s="125" t="str">
        <f t="shared" si="20"/>
        <v>Liquid</v>
      </c>
      <c r="B209" s="126"/>
      <c r="C209" s="126"/>
      <c r="D209" s="126"/>
      <c r="E209" s="127"/>
      <c r="F209" s="127"/>
      <c r="G209" s="128"/>
      <c r="H209" s="129">
        <f t="shared" si="24"/>
        <v>0</v>
      </c>
      <c r="I209" s="130"/>
      <c r="J209" s="126" t="s">
        <v>101</v>
      </c>
      <c r="K209" s="131"/>
      <c r="L209" s="131"/>
      <c r="M209" s="129">
        <f t="shared" si="23"/>
        <v>0</v>
      </c>
      <c r="N209" s="129">
        <f t="shared" si="21"/>
        <v>0</v>
      </c>
      <c r="O209" s="129">
        <f t="shared" si="22"/>
        <v>0</v>
      </c>
      <c r="P209" s="132">
        <f t="shared" si="19"/>
        <v>0</v>
      </c>
      <c r="Q209" s="132"/>
      <c r="R209" s="129"/>
      <c r="S209" s="129"/>
      <c r="T209" s="129"/>
      <c r="U209" s="132"/>
      <c r="V209" s="132"/>
      <c r="W209" s="129"/>
      <c r="X209" s="129"/>
      <c r="Y209" s="129"/>
      <c r="Z209" s="129"/>
    </row>
    <row r="210" spans="1:26" ht="15">
      <c r="A210" s="125" t="str">
        <f t="shared" si="20"/>
        <v>Liquid</v>
      </c>
      <c r="B210" s="126"/>
      <c r="C210" s="126"/>
      <c r="D210" s="126"/>
      <c r="E210" s="127"/>
      <c r="F210" s="127"/>
      <c r="G210" s="128"/>
      <c r="H210" s="129">
        <f t="shared" si="24"/>
        <v>0</v>
      </c>
      <c r="I210" s="130"/>
      <c r="J210" s="126" t="s">
        <v>101</v>
      </c>
      <c r="K210" s="131"/>
      <c r="L210" s="131"/>
      <c r="M210" s="129">
        <f t="shared" si="23"/>
        <v>0</v>
      </c>
      <c r="N210" s="129">
        <f t="shared" si="21"/>
        <v>0</v>
      </c>
      <c r="O210" s="129">
        <f t="shared" si="22"/>
        <v>0</v>
      </c>
      <c r="P210" s="132">
        <f t="shared" si="19"/>
        <v>0</v>
      </c>
      <c r="Q210" s="132"/>
      <c r="R210" s="129"/>
      <c r="S210" s="129"/>
      <c r="T210" s="129"/>
      <c r="U210" s="132"/>
      <c r="V210" s="132"/>
      <c r="W210" s="129"/>
      <c r="X210" s="129"/>
      <c r="Y210" s="129"/>
      <c r="Z210" s="129"/>
    </row>
    <row r="211" spans="1:26" ht="15">
      <c r="A211" s="125" t="str">
        <f t="shared" si="20"/>
        <v>Liquid</v>
      </c>
      <c r="B211" s="126"/>
      <c r="C211" s="126"/>
      <c r="D211" s="126"/>
      <c r="E211" s="127"/>
      <c r="F211" s="127"/>
      <c r="G211" s="128"/>
      <c r="H211" s="129">
        <f t="shared" si="24"/>
        <v>0</v>
      </c>
      <c r="I211" s="130"/>
      <c r="J211" s="126" t="s">
        <v>101</v>
      </c>
      <c r="K211" s="131"/>
      <c r="L211" s="131"/>
      <c r="M211" s="129">
        <f t="shared" si="23"/>
        <v>0</v>
      </c>
      <c r="N211" s="129">
        <f t="shared" si="21"/>
        <v>0</v>
      </c>
      <c r="O211" s="129">
        <f t="shared" si="22"/>
        <v>0</v>
      </c>
      <c r="P211" s="132">
        <f t="shared" si="19"/>
        <v>0</v>
      </c>
      <c r="Q211" s="132"/>
      <c r="R211" s="129"/>
      <c r="S211" s="129"/>
      <c r="T211" s="129"/>
      <c r="U211" s="132"/>
      <c r="V211" s="132"/>
      <c r="W211" s="129"/>
      <c r="X211" s="129"/>
      <c r="Y211" s="129"/>
      <c r="Z211" s="129"/>
    </row>
    <row r="212" spans="1:26" ht="15">
      <c r="A212" s="125" t="str">
        <f t="shared" si="20"/>
        <v>Liquid</v>
      </c>
      <c r="B212" s="126"/>
      <c r="C212" s="126"/>
      <c r="D212" s="126"/>
      <c r="E212" s="127"/>
      <c r="F212" s="127"/>
      <c r="G212" s="128"/>
      <c r="H212" s="129">
        <f t="shared" si="24"/>
        <v>0</v>
      </c>
      <c r="I212" s="130"/>
      <c r="J212" s="126" t="s">
        <v>101</v>
      </c>
      <c r="K212" s="131"/>
      <c r="L212" s="131"/>
      <c r="M212" s="129">
        <f t="shared" si="23"/>
        <v>0</v>
      </c>
      <c r="N212" s="129">
        <f t="shared" si="21"/>
        <v>0</v>
      </c>
      <c r="O212" s="129">
        <f t="shared" si="22"/>
        <v>0</v>
      </c>
      <c r="P212" s="132">
        <f t="shared" si="19"/>
        <v>0</v>
      </c>
      <c r="Q212" s="132"/>
      <c r="R212" s="129"/>
      <c r="S212" s="129"/>
      <c r="T212" s="129"/>
      <c r="U212" s="132"/>
      <c r="V212" s="132"/>
      <c r="W212" s="129"/>
      <c r="X212" s="129"/>
      <c r="Y212" s="129"/>
      <c r="Z212" s="129"/>
    </row>
    <row r="213" spans="1:26" ht="15">
      <c r="A213" s="125" t="str">
        <f t="shared" si="20"/>
        <v>Liquid</v>
      </c>
      <c r="B213" s="126"/>
      <c r="C213" s="126"/>
      <c r="D213" s="126"/>
      <c r="E213" s="127"/>
      <c r="F213" s="127"/>
      <c r="G213" s="128"/>
      <c r="H213" s="129">
        <f t="shared" si="24"/>
        <v>0</v>
      </c>
      <c r="I213" s="130"/>
      <c r="J213" s="126" t="s">
        <v>101</v>
      </c>
      <c r="K213" s="131"/>
      <c r="L213" s="131"/>
      <c r="M213" s="129">
        <f t="shared" si="23"/>
        <v>0</v>
      </c>
      <c r="N213" s="129">
        <f t="shared" si="21"/>
        <v>0</v>
      </c>
      <c r="O213" s="129">
        <f t="shared" si="22"/>
        <v>0</v>
      </c>
      <c r="P213" s="132">
        <f t="shared" si="19"/>
        <v>0</v>
      </c>
      <c r="Q213" s="132"/>
      <c r="R213" s="129"/>
      <c r="S213" s="129"/>
      <c r="T213" s="129"/>
      <c r="U213" s="132"/>
      <c r="V213" s="132"/>
      <c r="W213" s="129"/>
      <c r="X213" s="129"/>
      <c r="Y213" s="129"/>
      <c r="Z213" s="129"/>
    </row>
    <row r="214" spans="1:26" ht="15">
      <c r="A214" s="125" t="str">
        <f t="shared" si="20"/>
        <v>Liquid</v>
      </c>
      <c r="B214" s="126"/>
      <c r="C214" s="126"/>
      <c r="D214" s="126"/>
      <c r="E214" s="127"/>
      <c r="F214" s="127"/>
      <c r="G214" s="128"/>
      <c r="H214" s="129">
        <f t="shared" si="24"/>
        <v>0</v>
      </c>
      <c r="I214" s="130"/>
      <c r="J214" s="126" t="s">
        <v>101</v>
      </c>
      <c r="K214" s="131"/>
      <c r="L214" s="131"/>
      <c r="M214" s="129">
        <f t="shared" si="23"/>
        <v>0</v>
      </c>
      <c r="N214" s="129">
        <f t="shared" si="21"/>
        <v>0</v>
      </c>
      <c r="O214" s="129">
        <f t="shared" si="22"/>
        <v>0</v>
      </c>
      <c r="P214" s="132">
        <f t="shared" si="19"/>
        <v>0</v>
      </c>
      <c r="Q214" s="132"/>
      <c r="R214" s="129"/>
      <c r="S214" s="129"/>
      <c r="T214" s="129"/>
      <c r="U214" s="132"/>
      <c r="V214" s="132"/>
      <c r="W214" s="129"/>
      <c r="X214" s="129"/>
      <c r="Y214" s="129"/>
      <c r="Z214" s="129"/>
    </row>
    <row r="215" spans="1:26" ht="15">
      <c r="A215" s="125" t="str">
        <f t="shared" si="20"/>
        <v>Liquid</v>
      </c>
      <c r="B215" s="126"/>
      <c r="C215" s="126"/>
      <c r="D215" s="126"/>
      <c r="E215" s="127"/>
      <c r="F215" s="127"/>
      <c r="G215" s="128"/>
      <c r="H215" s="129">
        <f t="shared" si="24"/>
        <v>0</v>
      </c>
      <c r="I215" s="130"/>
      <c r="J215" s="126" t="s">
        <v>101</v>
      </c>
      <c r="K215" s="131"/>
      <c r="L215" s="131"/>
      <c r="M215" s="129">
        <f t="shared" si="23"/>
        <v>0</v>
      </c>
      <c r="N215" s="129">
        <f t="shared" si="21"/>
        <v>0</v>
      </c>
      <c r="O215" s="129">
        <f t="shared" si="22"/>
        <v>0</v>
      </c>
      <c r="P215" s="132">
        <f t="shared" si="19"/>
        <v>0</v>
      </c>
      <c r="Q215" s="132"/>
      <c r="R215" s="129"/>
      <c r="S215" s="129"/>
      <c r="T215" s="129"/>
      <c r="U215" s="132"/>
      <c r="V215" s="132"/>
      <c r="W215" s="129"/>
      <c r="X215" s="129"/>
      <c r="Y215" s="129"/>
      <c r="Z215" s="129"/>
    </row>
    <row r="216" spans="1:26" ht="15">
      <c r="A216" s="125" t="str">
        <f t="shared" si="20"/>
        <v>Liquid</v>
      </c>
      <c r="B216" s="126"/>
      <c r="C216" s="126"/>
      <c r="D216" s="126"/>
      <c r="E216" s="127"/>
      <c r="F216" s="127"/>
      <c r="G216" s="128"/>
      <c r="H216" s="129">
        <f t="shared" si="24"/>
        <v>0</v>
      </c>
      <c r="I216" s="130"/>
      <c r="J216" s="126" t="s">
        <v>101</v>
      </c>
      <c r="K216" s="131"/>
      <c r="L216" s="131"/>
      <c r="M216" s="129">
        <f t="shared" si="23"/>
        <v>0</v>
      </c>
      <c r="N216" s="129">
        <f t="shared" si="21"/>
        <v>0</v>
      </c>
      <c r="O216" s="129">
        <f t="shared" si="22"/>
        <v>0</v>
      </c>
      <c r="P216" s="132">
        <f t="shared" si="19"/>
        <v>0</v>
      </c>
      <c r="Q216" s="132"/>
      <c r="R216" s="129"/>
      <c r="S216" s="129"/>
      <c r="T216" s="129"/>
      <c r="U216" s="132"/>
      <c r="V216" s="132"/>
      <c r="W216" s="129"/>
      <c r="X216" s="129"/>
      <c r="Y216" s="129"/>
      <c r="Z216" s="129"/>
    </row>
    <row r="217" spans="1:26" ht="15">
      <c r="A217" s="125" t="str">
        <f t="shared" si="20"/>
        <v>Liquid</v>
      </c>
      <c r="B217" s="126"/>
      <c r="C217" s="126"/>
      <c r="D217" s="126"/>
      <c r="E217" s="127"/>
      <c r="F217" s="127"/>
      <c r="G217" s="128"/>
      <c r="H217" s="129">
        <f t="shared" si="24"/>
        <v>0</v>
      </c>
      <c r="I217" s="130"/>
      <c r="J217" s="126" t="s">
        <v>101</v>
      </c>
      <c r="K217" s="131"/>
      <c r="L217" s="131"/>
      <c r="M217" s="129">
        <f t="shared" si="23"/>
        <v>0</v>
      </c>
      <c r="N217" s="129">
        <f t="shared" si="21"/>
        <v>0</v>
      </c>
      <c r="O217" s="129">
        <f t="shared" si="22"/>
        <v>0</v>
      </c>
      <c r="P217" s="132">
        <f t="shared" si="19"/>
        <v>0</v>
      </c>
      <c r="Q217" s="132"/>
      <c r="R217" s="129"/>
      <c r="S217" s="129"/>
      <c r="T217" s="129"/>
      <c r="U217" s="132"/>
      <c r="V217" s="132"/>
      <c r="W217" s="129"/>
      <c r="X217" s="129"/>
      <c r="Y217" s="129"/>
      <c r="Z217" s="129"/>
    </row>
    <row r="218" spans="1:26" ht="15">
      <c r="A218" s="125" t="str">
        <f t="shared" si="20"/>
        <v>Liquid</v>
      </c>
      <c r="B218" s="126"/>
      <c r="C218" s="126"/>
      <c r="D218" s="126"/>
      <c r="E218" s="127"/>
      <c r="F218" s="127"/>
      <c r="G218" s="128"/>
      <c r="H218" s="129">
        <f t="shared" si="24"/>
        <v>0</v>
      </c>
      <c r="I218" s="130"/>
      <c r="J218" s="126" t="s">
        <v>101</v>
      </c>
      <c r="K218" s="131"/>
      <c r="L218" s="131"/>
      <c r="M218" s="129">
        <f t="shared" si="23"/>
        <v>0</v>
      </c>
      <c r="N218" s="129">
        <f t="shared" si="21"/>
        <v>0</v>
      </c>
      <c r="O218" s="129">
        <f t="shared" si="22"/>
        <v>0</v>
      </c>
      <c r="P218" s="132">
        <f t="shared" si="19"/>
        <v>0</v>
      </c>
      <c r="Q218" s="132"/>
      <c r="R218" s="129"/>
      <c r="S218" s="129"/>
      <c r="T218" s="129"/>
      <c r="U218" s="132"/>
      <c r="V218" s="132"/>
      <c r="W218" s="129"/>
      <c r="X218" s="129"/>
      <c r="Y218" s="129"/>
      <c r="Z218" s="129"/>
    </row>
    <row r="219" spans="1:26" ht="15">
      <c r="A219" s="125" t="str">
        <f t="shared" si="20"/>
        <v>Liquid</v>
      </c>
      <c r="B219" s="126"/>
      <c r="C219" s="126"/>
      <c r="D219" s="126"/>
      <c r="E219" s="127"/>
      <c r="F219" s="127"/>
      <c r="G219" s="128"/>
      <c r="H219" s="129">
        <f t="shared" si="24"/>
        <v>0</v>
      </c>
      <c r="I219" s="130"/>
      <c r="J219" s="126" t="s">
        <v>101</v>
      </c>
      <c r="K219" s="131"/>
      <c r="L219" s="131"/>
      <c r="M219" s="129">
        <f t="shared" si="23"/>
        <v>0</v>
      </c>
      <c r="N219" s="129">
        <f t="shared" si="21"/>
        <v>0</v>
      </c>
      <c r="O219" s="129">
        <f t="shared" si="22"/>
        <v>0</v>
      </c>
      <c r="P219" s="132">
        <f t="shared" si="19"/>
        <v>0</v>
      </c>
      <c r="Q219" s="132"/>
      <c r="R219" s="129"/>
      <c r="S219" s="129"/>
      <c r="T219" s="129"/>
      <c r="U219" s="132"/>
      <c r="V219" s="132"/>
      <c r="W219" s="129"/>
      <c r="X219" s="129"/>
      <c r="Y219" s="129"/>
      <c r="Z219" s="129"/>
    </row>
    <row r="220" spans="1:26" ht="15">
      <c r="A220" s="125" t="str">
        <f t="shared" si="20"/>
        <v>Liquid</v>
      </c>
      <c r="B220" s="126"/>
      <c r="C220" s="126"/>
      <c r="D220" s="126"/>
      <c r="E220" s="127"/>
      <c r="F220" s="127"/>
      <c r="G220" s="128"/>
      <c r="H220" s="129">
        <f t="shared" si="24"/>
        <v>0</v>
      </c>
      <c r="I220" s="130"/>
      <c r="J220" s="126" t="s">
        <v>101</v>
      </c>
      <c r="K220" s="131"/>
      <c r="L220" s="131"/>
      <c r="M220" s="129">
        <f t="shared" si="23"/>
        <v>0</v>
      </c>
      <c r="N220" s="129">
        <f t="shared" si="21"/>
        <v>0</v>
      </c>
      <c r="O220" s="129">
        <f t="shared" si="22"/>
        <v>0</v>
      </c>
      <c r="P220" s="132">
        <f t="shared" si="19"/>
        <v>0</v>
      </c>
      <c r="Q220" s="132"/>
      <c r="R220" s="129"/>
      <c r="S220" s="129"/>
      <c r="T220" s="129"/>
      <c r="U220" s="132"/>
      <c r="V220" s="132"/>
      <c r="W220" s="129"/>
      <c r="X220" s="129"/>
      <c r="Y220" s="129"/>
      <c r="Z220" s="129"/>
    </row>
    <row r="221" spans="1:26" ht="15">
      <c r="A221" s="125" t="str">
        <f t="shared" si="20"/>
        <v>Liquid</v>
      </c>
      <c r="B221" s="126"/>
      <c r="C221" s="126"/>
      <c r="D221" s="126"/>
      <c r="E221" s="127"/>
      <c r="F221" s="127"/>
      <c r="G221" s="128"/>
      <c r="H221" s="129">
        <f t="shared" si="24"/>
        <v>0</v>
      </c>
      <c r="I221" s="130"/>
      <c r="J221" s="126" t="s">
        <v>101</v>
      </c>
      <c r="K221" s="131"/>
      <c r="L221" s="131"/>
      <c r="M221" s="129">
        <f t="shared" si="23"/>
        <v>0</v>
      </c>
      <c r="N221" s="129">
        <f t="shared" si="21"/>
        <v>0</v>
      </c>
      <c r="O221" s="129">
        <f t="shared" si="22"/>
        <v>0</v>
      </c>
      <c r="P221" s="132">
        <f t="shared" si="19"/>
        <v>0</v>
      </c>
      <c r="Q221" s="132"/>
      <c r="R221" s="129"/>
      <c r="S221" s="129"/>
      <c r="T221" s="129"/>
      <c r="U221" s="132"/>
      <c r="V221" s="132"/>
      <c r="W221" s="129"/>
      <c r="X221" s="129"/>
      <c r="Y221" s="129"/>
      <c r="Z221" s="129"/>
    </row>
    <row r="222" spans="1:26" ht="15">
      <c r="A222" s="125" t="str">
        <f t="shared" si="20"/>
        <v>Liquid</v>
      </c>
      <c r="B222" s="126"/>
      <c r="C222" s="126"/>
      <c r="D222" s="126"/>
      <c r="E222" s="127"/>
      <c r="F222" s="127"/>
      <c r="G222" s="128"/>
      <c r="H222" s="129">
        <f t="shared" si="24"/>
        <v>0</v>
      </c>
      <c r="I222" s="130"/>
      <c r="J222" s="126" t="s">
        <v>101</v>
      </c>
      <c r="K222" s="131"/>
      <c r="L222" s="131"/>
      <c r="M222" s="129">
        <f t="shared" si="23"/>
        <v>0</v>
      </c>
      <c r="N222" s="129">
        <f t="shared" si="21"/>
        <v>0</v>
      </c>
      <c r="O222" s="129">
        <f t="shared" si="22"/>
        <v>0</v>
      </c>
      <c r="P222" s="132">
        <f t="shared" si="19"/>
        <v>0</v>
      </c>
      <c r="Q222" s="132"/>
      <c r="R222" s="129"/>
      <c r="S222" s="129"/>
      <c r="T222" s="129"/>
      <c r="U222" s="132"/>
      <c r="V222" s="132"/>
      <c r="W222" s="129"/>
      <c r="X222" s="129"/>
      <c r="Y222" s="129"/>
      <c r="Z222" s="129"/>
    </row>
    <row r="223" spans="1:26" ht="15">
      <c r="A223" s="125" t="str">
        <f t="shared" si="20"/>
        <v>Liquid</v>
      </c>
      <c r="B223" s="126"/>
      <c r="C223" s="126"/>
      <c r="D223" s="126"/>
      <c r="E223" s="127"/>
      <c r="F223" s="127"/>
      <c r="G223" s="128"/>
      <c r="H223" s="129">
        <f t="shared" si="24"/>
        <v>0</v>
      </c>
      <c r="I223" s="130"/>
      <c r="J223" s="126" t="s">
        <v>101</v>
      </c>
      <c r="K223" s="131"/>
      <c r="L223" s="131"/>
      <c r="M223" s="129">
        <f t="shared" si="23"/>
        <v>0</v>
      </c>
      <c r="N223" s="129">
        <f t="shared" si="21"/>
        <v>0</v>
      </c>
      <c r="O223" s="129">
        <f t="shared" si="22"/>
        <v>0</v>
      </c>
      <c r="P223" s="132">
        <f t="shared" si="19"/>
        <v>0</v>
      </c>
      <c r="Q223" s="132"/>
      <c r="R223" s="129"/>
      <c r="S223" s="129"/>
      <c r="T223" s="129"/>
      <c r="U223" s="132"/>
      <c r="V223" s="132"/>
      <c r="W223" s="129"/>
      <c r="X223" s="129"/>
      <c r="Y223" s="129"/>
      <c r="Z223" s="129"/>
    </row>
    <row r="224" spans="1:26" ht="15">
      <c r="A224" s="125" t="str">
        <f t="shared" si="20"/>
        <v>Liquid</v>
      </c>
      <c r="B224" s="126"/>
      <c r="C224" s="126"/>
      <c r="D224" s="126"/>
      <c r="E224" s="127"/>
      <c r="F224" s="127"/>
      <c r="G224" s="128"/>
      <c r="H224" s="129">
        <f t="shared" si="24"/>
        <v>0</v>
      </c>
      <c r="I224" s="130"/>
      <c r="J224" s="126" t="s">
        <v>101</v>
      </c>
      <c r="K224" s="131"/>
      <c r="L224" s="131"/>
      <c r="M224" s="129">
        <f t="shared" si="23"/>
        <v>0</v>
      </c>
      <c r="N224" s="129">
        <f t="shared" si="21"/>
        <v>0</v>
      </c>
      <c r="O224" s="129">
        <f t="shared" si="22"/>
        <v>0</v>
      </c>
      <c r="P224" s="132">
        <f t="shared" si="19"/>
        <v>0</v>
      </c>
      <c r="Q224" s="132"/>
      <c r="R224" s="129"/>
      <c r="S224" s="129"/>
      <c r="T224" s="129"/>
      <c r="U224" s="132"/>
      <c r="V224" s="132"/>
      <c r="W224" s="129"/>
      <c r="X224" s="129"/>
      <c r="Y224" s="129"/>
      <c r="Z224" s="129"/>
    </row>
    <row r="225" spans="1:26" ht="15">
      <c r="A225" s="125" t="str">
        <f t="shared" si="20"/>
        <v>Liquid</v>
      </c>
      <c r="B225" s="126"/>
      <c r="C225" s="126"/>
      <c r="D225" s="126"/>
      <c r="E225" s="127"/>
      <c r="F225" s="127"/>
      <c r="G225" s="128"/>
      <c r="H225" s="129">
        <f t="shared" si="24"/>
        <v>0</v>
      </c>
      <c r="I225" s="130"/>
      <c r="J225" s="126" t="s">
        <v>101</v>
      </c>
      <c r="K225" s="131"/>
      <c r="L225" s="131"/>
      <c r="M225" s="129">
        <f t="shared" si="23"/>
        <v>0</v>
      </c>
      <c r="N225" s="129">
        <f t="shared" si="21"/>
        <v>0</v>
      </c>
      <c r="O225" s="129">
        <f t="shared" si="22"/>
        <v>0</v>
      </c>
      <c r="P225" s="132">
        <f t="shared" si="19"/>
        <v>0</v>
      </c>
      <c r="Q225" s="132"/>
      <c r="R225" s="129"/>
      <c r="S225" s="129"/>
      <c r="T225" s="129"/>
      <c r="U225" s="132"/>
      <c r="V225" s="132"/>
      <c r="W225" s="129"/>
      <c r="X225" s="129"/>
      <c r="Y225" s="129"/>
      <c r="Z225" s="129"/>
    </row>
    <row r="226" spans="1:26" ht="15">
      <c r="A226" s="125" t="str">
        <f t="shared" si="20"/>
        <v>Liquid</v>
      </c>
      <c r="B226" s="126"/>
      <c r="C226" s="126"/>
      <c r="D226" s="126"/>
      <c r="E226" s="127"/>
      <c r="F226" s="127"/>
      <c r="G226" s="128"/>
      <c r="H226" s="129">
        <f t="shared" si="24"/>
        <v>0</v>
      </c>
      <c r="I226" s="130"/>
      <c r="J226" s="126" t="s">
        <v>101</v>
      </c>
      <c r="K226" s="131"/>
      <c r="L226" s="131"/>
      <c r="M226" s="129">
        <f t="shared" si="23"/>
        <v>0</v>
      </c>
      <c r="N226" s="129">
        <f t="shared" si="21"/>
        <v>0</v>
      </c>
      <c r="O226" s="129">
        <f t="shared" si="22"/>
        <v>0</v>
      </c>
      <c r="P226" s="132">
        <f t="shared" si="19"/>
        <v>0</v>
      </c>
      <c r="Q226" s="132"/>
      <c r="R226" s="129"/>
      <c r="S226" s="129"/>
      <c r="T226" s="129"/>
      <c r="U226" s="132"/>
      <c r="V226" s="132"/>
      <c r="W226" s="129"/>
      <c r="X226" s="129"/>
      <c r="Y226" s="129"/>
      <c r="Z226" s="129"/>
    </row>
    <row r="227" spans="1:26" ht="15">
      <c r="A227" s="125" t="str">
        <f t="shared" si="20"/>
        <v>Liquid</v>
      </c>
      <c r="B227" s="126"/>
      <c r="C227" s="126"/>
      <c r="D227" s="126"/>
      <c r="E227" s="127"/>
      <c r="F227" s="127"/>
      <c r="G227" s="128"/>
      <c r="H227" s="129">
        <f t="shared" si="24"/>
        <v>0</v>
      </c>
      <c r="I227" s="130"/>
      <c r="J227" s="126" t="s">
        <v>101</v>
      </c>
      <c r="K227" s="131"/>
      <c r="L227" s="131"/>
      <c r="M227" s="129">
        <f t="shared" si="23"/>
        <v>0</v>
      </c>
      <c r="N227" s="129">
        <f t="shared" si="21"/>
        <v>0</v>
      </c>
      <c r="O227" s="129">
        <f t="shared" si="22"/>
        <v>0</v>
      </c>
      <c r="P227" s="132">
        <f t="shared" si="19"/>
        <v>0</v>
      </c>
      <c r="Q227" s="132"/>
      <c r="R227" s="129"/>
      <c r="S227" s="129"/>
      <c r="T227" s="129"/>
      <c r="U227" s="132"/>
      <c r="V227" s="132"/>
      <c r="W227" s="129"/>
      <c r="X227" s="129"/>
      <c r="Y227" s="129"/>
      <c r="Z227" s="129"/>
    </row>
    <row r="228" spans="1:26" ht="15">
      <c r="A228" s="125" t="str">
        <f t="shared" si="20"/>
        <v>Liquid</v>
      </c>
      <c r="B228" s="126"/>
      <c r="C228" s="126"/>
      <c r="D228" s="126"/>
      <c r="E228" s="127"/>
      <c r="F228" s="127"/>
      <c r="G228" s="128"/>
      <c r="H228" s="129">
        <f t="shared" si="24"/>
        <v>0</v>
      </c>
      <c r="I228" s="130"/>
      <c r="J228" s="126" t="s">
        <v>101</v>
      </c>
      <c r="K228" s="131"/>
      <c r="L228" s="131"/>
      <c r="M228" s="129">
        <f t="shared" si="23"/>
        <v>0</v>
      </c>
      <c r="N228" s="129">
        <f t="shared" si="21"/>
        <v>0</v>
      </c>
      <c r="O228" s="129">
        <f t="shared" si="22"/>
        <v>0</v>
      </c>
      <c r="P228" s="132">
        <f t="shared" si="19"/>
        <v>0</v>
      </c>
      <c r="Q228" s="132"/>
      <c r="R228" s="129"/>
      <c r="S228" s="129"/>
      <c r="T228" s="129"/>
      <c r="U228" s="132"/>
      <c r="V228" s="132"/>
      <c r="W228" s="129"/>
      <c r="X228" s="129"/>
      <c r="Y228" s="129"/>
      <c r="Z228" s="129"/>
    </row>
    <row r="229" spans="1:26" ht="15">
      <c r="A229" s="125" t="str">
        <f t="shared" si="20"/>
        <v>Liquid</v>
      </c>
      <c r="B229" s="126"/>
      <c r="C229" s="126"/>
      <c r="D229" s="126"/>
      <c r="E229" s="127"/>
      <c r="F229" s="127"/>
      <c r="G229" s="128"/>
      <c r="H229" s="129">
        <f t="shared" si="24"/>
        <v>0</v>
      </c>
      <c r="I229" s="130"/>
      <c r="J229" s="126" t="s">
        <v>101</v>
      </c>
      <c r="K229" s="131"/>
      <c r="L229" s="131"/>
      <c r="M229" s="129">
        <f t="shared" si="23"/>
        <v>0</v>
      </c>
      <c r="N229" s="129">
        <f t="shared" si="21"/>
        <v>0</v>
      </c>
      <c r="O229" s="129">
        <f t="shared" si="22"/>
        <v>0</v>
      </c>
      <c r="P229" s="132">
        <f t="shared" si="19"/>
        <v>0</v>
      </c>
      <c r="Q229" s="132"/>
      <c r="R229" s="129"/>
      <c r="S229" s="129"/>
      <c r="T229" s="129"/>
      <c r="U229" s="132"/>
      <c r="V229" s="132"/>
      <c r="W229" s="129"/>
      <c r="X229" s="129"/>
      <c r="Y229" s="129"/>
      <c r="Z229" s="129"/>
    </row>
    <row r="230" spans="1:26" ht="15">
      <c r="A230" s="125" t="str">
        <f t="shared" si="20"/>
        <v>Liquid</v>
      </c>
      <c r="B230" s="126"/>
      <c r="C230" s="126"/>
      <c r="D230" s="126"/>
      <c r="E230" s="127"/>
      <c r="F230" s="127"/>
      <c r="G230" s="128"/>
      <c r="H230" s="129">
        <f t="shared" si="24"/>
        <v>0</v>
      </c>
      <c r="I230" s="130"/>
      <c r="J230" s="126" t="s">
        <v>101</v>
      </c>
      <c r="K230" s="131"/>
      <c r="L230" s="131"/>
      <c r="M230" s="129">
        <f t="shared" si="23"/>
        <v>0</v>
      </c>
      <c r="N230" s="129">
        <f t="shared" si="21"/>
        <v>0</v>
      </c>
      <c r="O230" s="129">
        <f t="shared" si="22"/>
        <v>0</v>
      </c>
      <c r="P230" s="132">
        <f t="shared" si="19"/>
        <v>0</v>
      </c>
      <c r="Q230" s="132"/>
      <c r="R230" s="129"/>
      <c r="S230" s="129"/>
      <c r="T230" s="129"/>
      <c r="U230" s="132"/>
      <c r="V230" s="132"/>
      <c r="W230" s="129"/>
      <c r="X230" s="129"/>
      <c r="Y230" s="129"/>
      <c r="Z230" s="129"/>
    </row>
    <row r="231" spans="1:26" ht="15">
      <c r="A231" s="125" t="str">
        <f t="shared" si="20"/>
        <v>Liquid</v>
      </c>
      <c r="B231" s="126"/>
      <c r="C231" s="126"/>
      <c r="D231" s="126"/>
      <c r="E231" s="127"/>
      <c r="F231" s="127"/>
      <c r="G231" s="128"/>
      <c r="H231" s="129">
        <f t="shared" si="24"/>
        <v>0</v>
      </c>
      <c r="I231" s="130"/>
      <c r="J231" s="126" t="s">
        <v>101</v>
      </c>
      <c r="K231" s="131"/>
      <c r="L231" s="131"/>
      <c r="M231" s="129">
        <f t="shared" si="23"/>
        <v>0</v>
      </c>
      <c r="N231" s="129">
        <f t="shared" si="21"/>
        <v>0</v>
      </c>
      <c r="O231" s="129">
        <f t="shared" si="22"/>
        <v>0</v>
      </c>
      <c r="P231" s="132">
        <f t="shared" si="19"/>
        <v>0</v>
      </c>
      <c r="Q231" s="132"/>
      <c r="R231" s="129"/>
      <c r="S231" s="129"/>
      <c r="T231" s="129"/>
      <c r="U231" s="132"/>
      <c r="V231" s="132"/>
      <c r="W231" s="129"/>
      <c r="X231" s="129"/>
      <c r="Y231" s="129"/>
      <c r="Z231" s="129"/>
    </row>
    <row r="232" spans="1:26" ht="15">
      <c r="A232" s="125" t="str">
        <f t="shared" si="20"/>
        <v>Liquid</v>
      </c>
      <c r="B232" s="126"/>
      <c r="C232" s="126"/>
      <c r="D232" s="126"/>
      <c r="E232" s="127"/>
      <c r="F232" s="127"/>
      <c r="G232" s="128"/>
      <c r="H232" s="129">
        <f t="shared" si="24"/>
        <v>0</v>
      </c>
      <c r="I232" s="130"/>
      <c r="J232" s="126" t="s">
        <v>101</v>
      </c>
      <c r="K232" s="131"/>
      <c r="L232" s="131"/>
      <c r="M232" s="129">
        <f t="shared" si="23"/>
        <v>0</v>
      </c>
      <c r="N232" s="129">
        <f t="shared" si="21"/>
        <v>0</v>
      </c>
      <c r="O232" s="129">
        <f t="shared" si="22"/>
        <v>0</v>
      </c>
      <c r="P232" s="132">
        <f t="shared" si="19"/>
        <v>0</v>
      </c>
      <c r="Q232" s="132"/>
      <c r="R232" s="129"/>
      <c r="S232" s="129"/>
      <c r="T232" s="129"/>
      <c r="U232" s="132"/>
      <c r="V232" s="132"/>
      <c r="W232" s="129"/>
      <c r="X232" s="129"/>
      <c r="Y232" s="129"/>
      <c r="Z232" s="129"/>
    </row>
    <row r="233" spans="1:26" ht="15">
      <c r="A233" s="125" t="str">
        <f t="shared" si="20"/>
        <v>Liquid</v>
      </c>
      <c r="B233" s="126"/>
      <c r="C233" s="126"/>
      <c r="D233" s="126"/>
      <c r="E233" s="127"/>
      <c r="F233" s="127"/>
      <c r="G233" s="128"/>
      <c r="H233" s="129">
        <f t="shared" si="24"/>
        <v>0</v>
      </c>
      <c r="I233" s="130"/>
      <c r="J233" s="126" t="s">
        <v>101</v>
      </c>
      <c r="K233" s="131"/>
      <c r="L233" s="131"/>
      <c r="M233" s="129">
        <f t="shared" si="23"/>
        <v>0</v>
      </c>
      <c r="N233" s="129">
        <f t="shared" si="21"/>
        <v>0</v>
      </c>
      <c r="O233" s="129">
        <f t="shared" si="22"/>
        <v>0</v>
      </c>
      <c r="P233" s="132">
        <f t="shared" si="19"/>
        <v>0</v>
      </c>
      <c r="Q233" s="132"/>
      <c r="R233" s="129"/>
      <c r="S233" s="129"/>
      <c r="T233" s="129"/>
      <c r="U233" s="132"/>
      <c r="V233" s="132"/>
      <c r="W233" s="129"/>
      <c r="X233" s="129"/>
      <c r="Y233" s="129"/>
      <c r="Z233" s="129"/>
    </row>
    <row r="234" spans="1:26" ht="15">
      <c r="A234" s="125" t="str">
        <f t="shared" si="20"/>
        <v>Liquid</v>
      </c>
      <c r="B234" s="126"/>
      <c r="C234" s="126"/>
      <c r="D234" s="126"/>
      <c r="E234" s="127"/>
      <c r="F234" s="127"/>
      <c r="G234" s="128"/>
      <c r="H234" s="129">
        <f t="shared" si="24"/>
        <v>0</v>
      </c>
      <c r="I234" s="130"/>
      <c r="J234" s="126" t="s">
        <v>101</v>
      </c>
      <c r="K234" s="131"/>
      <c r="L234" s="131"/>
      <c r="M234" s="129">
        <f t="shared" si="23"/>
        <v>0</v>
      </c>
      <c r="N234" s="129">
        <f t="shared" si="21"/>
        <v>0</v>
      </c>
      <c r="O234" s="129">
        <f t="shared" si="22"/>
        <v>0</v>
      </c>
      <c r="P234" s="132">
        <f t="shared" si="19"/>
        <v>0</v>
      </c>
      <c r="Q234" s="132"/>
      <c r="R234" s="129"/>
      <c r="S234" s="129"/>
      <c r="T234" s="129"/>
      <c r="U234" s="132"/>
      <c r="V234" s="132"/>
      <c r="W234" s="129"/>
      <c r="X234" s="129"/>
      <c r="Y234" s="129"/>
      <c r="Z234" s="129"/>
    </row>
    <row r="235" spans="1:26" ht="15">
      <c r="A235" s="125" t="str">
        <f t="shared" si="20"/>
        <v>Liquid</v>
      </c>
      <c r="B235" s="126"/>
      <c r="C235" s="126"/>
      <c r="D235" s="126"/>
      <c r="E235" s="127"/>
      <c r="F235" s="127"/>
      <c r="G235" s="128"/>
      <c r="H235" s="129">
        <f t="shared" si="24"/>
        <v>0</v>
      </c>
      <c r="I235" s="130"/>
      <c r="J235" s="126" t="s">
        <v>101</v>
      </c>
      <c r="K235" s="131"/>
      <c r="L235" s="131"/>
      <c r="M235" s="129">
        <f t="shared" si="23"/>
        <v>0</v>
      </c>
      <c r="N235" s="129">
        <f t="shared" si="21"/>
        <v>0</v>
      </c>
      <c r="O235" s="129">
        <f t="shared" si="22"/>
        <v>0</v>
      </c>
      <c r="P235" s="132">
        <f t="shared" si="19"/>
        <v>0</v>
      </c>
      <c r="Q235" s="132"/>
      <c r="R235" s="129"/>
      <c r="S235" s="129"/>
      <c r="T235" s="129"/>
      <c r="U235" s="132"/>
      <c r="V235" s="132"/>
      <c r="W235" s="129"/>
      <c r="X235" s="129"/>
      <c r="Y235" s="129"/>
      <c r="Z235" s="129"/>
    </row>
    <row r="236" spans="1:26" ht="15">
      <c r="A236" s="125" t="str">
        <f t="shared" si="20"/>
        <v>Liquid</v>
      </c>
      <c r="B236" s="126"/>
      <c r="C236" s="126"/>
      <c r="D236" s="126"/>
      <c r="E236" s="127"/>
      <c r="F236" s="127"/>
      <c r="G236" s="128"/>
      <c r="H236" s="129">
        <f t="shared" si="24"/>
        <v>0</v>
      </c>
      <c r="I236" s="130"/>
      <c r="J236" s="126" t="s">
        <v>101</v>
      </c>
      <c r="K236" s="131"/>
      <c r="L236" s="131"/>
      <c r="M236" s="129">
        <f t="shared" si="23"/>
        <v>0</v>
      </c>
      <c r="N236" s="129">
        <f t="shared" si="21"/>
        <v>0</v>
      </c>
      <c r="O236" s="129">
        <f t="shared" si="22"/>
        <v>0</v>
      </c>
      <c r="P236" s="132">
        <f t="shared" si="19"/>
        <v>0</v>
      </c>
      <c r="Q236" s="132"/>
      <c r="R236" s="129"/>
      <c r="S236" s="129"/>
      <c r="T236" s="129"/>
      <c r="U236" s="132"/>
      <c r="V236" s="132"/>
      <c r="W236" s="129"/>
      <c r="X236" s="129"/>
      <c r="Y236" s="129"/>
      <c r="Z236" s="129"/>
    </row>
    <row r="237" spans="1:26" ht="15">
      <c r="A237" s="125" t="str">
        <f t="shared" si="20"/>
        <v>Liquid</v>
      </c>
      <c r="B237" s="126"/>
      <c r="C237" s="126"/>
      <c r="D237" s="126"/>
      <c r="E237" s="127"/>
      <c r="F237" s="127"/>
      <c r="G237" s="128"/>
      <c r="H237" s="129">
        <f t="shared" si="24"/>
        <v>0</v>
      </c>
      <c r="I237" s="130"/>
      <c r="J237" s="126" t="s">
        <v>101</v>
      </c>
      <c r="K237" s="131"/>
      <c r="L237" s="131"/>
      <c r="M237" s="129">
        <f t="shared" si="23"/>
        <v>0</v>
      </c>
      <c r="N237" s="129">
        <f t="shared" si="21"/>
        <v>0</v>
      </c>
      <c r="O237" s="129">
        <f t="shared" si="22"/>
        <v>0</v>
      </c>
      <c r="P237" s="132">
        <f t="shared" si="19"/>
        <v>0</v>
      </c>
      <c r="Q237" s="132"/>
      <c r="R237" s="129"/>
      <c r="S237" s="129"/>
      <c r="T237" s="129"/>
      <c r="U237" s="132"/>
      <c r="V237" s="132"/>
      <c r="W237" s="129"/>
      <c r="X237" s="129"/>
      <c r="Y237" s="129"/>
      <c r="Z237" s="129"/>
    </row>
    <row r="238" spans="1:26" ht="15">
      <c r="A238" s="125" t="str">
        <f t="shared" si="20"/>
        <v>Liquid</v>
      </c>
      <c r="B238" s="126"/>
      <c r="C238" s="126"/>
      <c r="D238" s="126"/>
      <c r="E238" s="127"/>
      <c r="F238" s="127"/>
      <c r="G238" s="128"/>
      <c r="H238" s="129">
        <f t="shared" si="24"/>
        <v>0</v>
      </c>
      <c r="I238" s="130"/>
      <c r="J238" s="126" t="s">
        <v>101</v>
      </c>
      <c r="K238" s="131"/>
      <c r="L238" s="131"/>
      <c r="M238" s="129">
        <f t="shared" si="23"/>
        <v>0</v>
      </c>
      <c r="N238" s="129">
        <f t="shared" si="21"/>
        <v>0</v>
      </c>
      <c r="O238" s="129">
        <f t="shared" si="22"/>
        <v>0</v>
      </c>
      <c r="P238" s="132">
        <f t="shared" si="19"/>
        <v>0</v>
      </c>
      <c r="Q238" s="132"/>
      <c r="R238" s="129"/>
      <c r="S238" s="129"/>
      <c r="T238" s="129"/>
      <c r="U238" s="132"/>
      <c r="V238" s="132"/>
      <c r="W238" s="129"/>
      <c r="X238" s="129"/>
      <c r="Y238" s="129"/>
      <c r="Z238" s="129"/>
    </row>
    <row r="239" spans="1:26" ht="15">
      <c r="A239" s="125" t="str">
        <f t="shared" si="20"/>
        <v>Liquid</v>
      </c>
      <c r="B239" s="126"/>
      <c r="C239" s="126"/>
      <c r="D239" s="126"/>
      <c r="E239" s="127"/>
      <c r="F239" s="127"/>
      <c r="G239" s="128"/>
      <c r="H239" s="129">
        <f t="shared" si="24"/>
        <v>0</v>
      </c>
      <c r="I239" s="130"/>
      <c r="J239" s="126" t="s">
        <v>101</v>
      </c>
      <c r="K239" s="131"/>
      <c r="L239" s="131"/>
      <c r="M239" s="129">
        <f t="shared" si="23"/>
        <v>0</v>
      </c>
      <c r="N239" s="129">
        <f t="shared" si="21"/>
        <v>0</v>
      </c>
      <c r="O239" s="129">
        <f t="shared" si="22"/>
        <v>0</v>
      </c>
      <c r="P239" s="132">
        <f t="shared" si="19"/>
        <v>0</v>
      </c>
      <c r="Q239" s="132"/>
      <c r="R239" s="129"/>
      <c r="S239" s="129"/>
      <c r="T239" s="129"/>
      <c r="U239" s="132"/>
      <c r="V239" s="132"/>
      <c r="W239" s="129"/>
      <c r="X239" s="129"/>
      <c r="Y239" s="129"/>
      <c r="Z239" s="129"/>
    </row>
    <row r="240" spans="1:26" ht="15">
      <c r="A240" s="125" t="str">
        <f t="shared" si="20"/>
        <v>Liquid</v>
      </c>
      <c r="B240" s="126"/>
      <c r="C240" s="126"/>
      <c r="D240" s="126"/>
      <c r="E240" s="127"/>
      <c r="F240" s="127"/>
      <c r="G240" s="128"/>
      <c r="H240" s="129">
        <f t="shared" si="24"/>
        <v>0</v>
      </c>
      <c r="I240" s="130"/>
      <c r="J240" s="126" t="s">
        <v>101</v>
      </c>
      <c r="K240" s="131"/>
      <c r="L240" s="131"/>
      <c r="M240" s="129">
        <f t="shared" si="23"/>
        <v>0</v>
      </c>
      <c r="N240" s="129">
        <f t="shared" si="21"/>
        <v>0</v>
      </c>
      <c r="O240" s="129">
        <f t="shared" si="22"/>
        <v>0</v>
      </c>
      <c r="P240" s="132">
        <f t="shared" si="19"/>
        <v>0</v>
      </c>
      <c r="Q240" s="132"/>
      <c r="R240" s="129"/>
      <c r="S240" s="129"/>
      <c r="T240" s="129"/>
      <c r="U240" s="132"/>
      <c r="V240" s="132"/>
      <c r="W240" s="129"/>
      <c r="X240" s="129"/>
      <c r="Y240" s="129"/>
      <c r="Z240" s="129"/>
    </row>
    <row r="241" spans="1:26" ht="15">
      <c r="A241" s="125" t="str">
        <f t="shared" si="20"/>
        <v>Liquid</v>
      </c>
      <c r="B241" s="126"/>
      <c r="C241" s="126"/>
      <c r="D241" s="126"/>
      <c r="E241" s="127"/>
      <c r="F241" s="127"/>
      <c r="G241" s="128"/>
      <c r="H241" s="129">
        <f t="shared" si="24"/>
        <v>0</v>
      </c>
      <c r="I241" s="130"/>
      <c r="J241" s="126" t="s">
        <v>101</v>
      </c>
      <c r="K241" s="131"/>
      <c r="L241" s="131"/>
      <c r="M241" s="129">
        <f t="shared" si="23"/>
        <v>0</v>
      </c>
      <c r="N241" s="129">
        <f t="shared" si="21"/>
        <v>0</v>
      </c>
      <c r="O241" s="129">
        <f t="shared" si="22"/>
        <v>0</v>
      </c>
      <c r="P241" s="132">
        <f t="shared" si="19"/>
        <v>0</v>
      </c>
      <c r="Q241" s="132"/>
      <c r="R241" s="129"/>
      <c r="S241" s="129"/>
      <c r="T241" s="129"/>
      <c r="U241" s="132"/>
      <c r="V241" s="132"/>
      <c r="W241" s="129"/>
      <c r="X241" s="129"/>
      <c r="Y241" s="129"/>
      <c r="Z241" s="129"/>
    </row>
    <row r="242" spans="1:26" ht="15">
      <c r="A242" s="125" t="str">
        <f t="shared" si="20"/>
        <v>Liquid</v>
      </c>
      <c r="B242" s="126"/>
      <c r="C242" s="126"/>
      <c r="D242" s="126"/>
      <c r="E242" s="127"/>
      <c r="F242" s="127"/>
      <c r="G242" s="128"/>
      <c r="H242" s="129">
        <f t="shared" si="24"/>
        <v>0</v>
      </c>
      <c r="I242" s="130"/>
      <c r="J242" s="126" t="s">
        <v>101</v>
      </c>
      <c r="K242" s="131"/>
      <c r="L242" s="131"/>
      <c r="M242" s="129">
        <f t="shared" si="23"/>
        <v>0</v>
      </c>
      <c r="N242" s="129">
        <f t="shared" si="21"/>
        <v>0</v>
      </c>
      <c r="O242" s="129">
        <f t="shared" si="22"/>
        <v>0</v>
      </c>
      <c r="P242" s="132">
        <f t="shared" si="19"/>
        <v>0</v>
      </c>
      <c r="Q242" s="132"/>
      <c r="R242" s="129"/>
      <c r="S242" s="129"/>
      <c r="T242" s="129"/>
      <c r="U242" s="132"/>
      <c r="V242" s="132"/>
      <c r="W242" s="129"/>
      <c r="X242" s="129"/>
      <c r="Y242" s="129"/>
      <c r="Z242" s="129"/>
    </row>
    <row r="243" spans="1:26" ht="15">
      <c r="A243" s="125" t="str">
        <f t="shared" si="20"/>
        <v>Liquid</v>
      </c>
      <c r="B243" s="126"/>
      <c r="C243" s="126"/>
      <c r="D243" s="126"/>
      <c r="E243" s="127"/>
      <c r="F243" s="127"/>
      <c r="G243" s="128"/>
      <c r="H243" s="129">
        <f t="shared" si="24"/>
        <v>0</v>
      </c>
      <c r="I243" s="130"/>
      <c r="J243" s="126" t="s">
        <v>101</v>
      </c>
      <c r="K243" s="131"/>
      <c r="L243" s="131"/>
      <c r="M243" s="129">
        <f t="shared" si="23"/>
        <v>0</v>
      </c>
      <c r="N243" s="129">
        <f t="shared" si="21"/>
        <v>0</v>
      </c>
      <c r="O243" s="129">
        <f t="shared" si="22"/>
        <v>0</v>
      </c>
      <c r="P243" s="132">
        <f t="shared" si="19"/>
        <v>0</v>
      </c>
      <c r="Q243" s="132"/>
      <c r="R243" s="129"/>
      <c r="S243" s="129"/>
      <c r="T243" s="129"/>
      <c r="U243" s="132"/>
      <c r="V243" s="132"/>
      <c r="W243" s="129"/>
      <c r="X243" s="129"/>
      <c r="Y243" s="129"/>
      <c r="Z243" s="129"/>
    </row>
    <row r="244" spans="1:26" ht="15">
      <c r="A244" s="125" t="str">
        <f t="shared" si="20"/>
        <v>Liquid</v>
      </c>
      <c r="B244" s="126"/>
      <c r="C244" s="126"/>
      <c r="D244" s="126"/>
      <c r="E244" s="127"/>
      <c r="F244" s="127"/>
      <c r="G244" s="128"/>
      <c r="H244" s="129">
        <f t="shared" si="24"/>
        <v>0</v>
      </c>
      <c r="I244" s="130"/>
      <c r="J244" s="126" t="s">
        <v>101</v>
      </c>
      <c r="K244" s="131"/>
      <c r="L244" s="131"/>
      <c r="M244" s="129">
        <f t="shared" si="23"/>
        <v>0</v>
      </c>
      <c r="N244" s="129">
        <f t="shared" si="21"/>
        <v>0</v>
      </c>
      <c r="O244" s="129">
        <f t="shared" si="22"/>
        <v>0</v>
      </c>
      <c r="P244" s="132">
        <f t="shared" si="19"/>
        <v>0</v>
      </c>
      <c r="Q244" s="132"/>
      <c r="R244" s="129"/>
      <c r="S244" s="129"/>
      <c r="T244" s="129"/>
      <c r="U244" s="132"/>
      <c r="V244" s="132"/>
      <c r="W244" s="129"/>
      <c r="X244" s="129"/>
      <c r="Y244" s="129"/>
      <c r="Z244" s="129"/>
    </row>
    <row r="245" spans="1:26" ht="15">
      <c r="A245" s="125" t="str">
        <f t="shared" si="20"/>
        <v>Liquid</v>
      </c>
      <c r="B245" s="126"/>
      <c r="C245" s="126"/>
      <c r="D245" s="126"/>
      <c r="E245" s="127"/>
      <c r="F245" s="127"/>
      <c r="G245" s="128"/>
      <c r="H245" s="129">
        <f t="shared" si="24"/>
        <v>0</v>
      </c>
      <c r="I245" s="130"/>
      <c r="J245" s="126" t="s">
        <v>101</v>
      </c>
      <c r="K245" s="131"/>
      <c r="L245" s="131"/>
      <c r="M245" s="129">
        <f t="shared" si="23"/>
        <v>0</v>
      </c>
      <c r="N245" s="129">
        <f t="shared" si="21"/>
        <v>0</v>
      </c>
      <c r="O245" s="129">
        <f t="shared" si="22"/>
        <v>0</v>
      </c>
      <c r="P245" s="132">
        <f t="shared" si="19"/>
        <v>0</v>
      </c>
      <c r="Q245" s="132"/>
      <c r="R245" s="129"/>
      <c r="S245" s="129"/>
      <c r="T245" s="129"/>
      <c r="U245" s="132"/>
      <c r="V245" s="132"/>
      <c r="W245" s="129"/>
      <c r="X245" s="129"/>
      <c r="Y245" s="129"/>
      <c r="Z245" s="129"/>
    </row>
    <row r="246" spans="1:26" ht="15">
      <c r="A246" s="125" t="str">
        <f t="shared" si="20"/>
        <v>Liquid</v>
      </c>
      <c r="B246" s="126"/>
      <c r="C246" s="126"/>
      <c r="D246" s="126"/>
      <c r="E246" s="127"/>
      <c r="F246" s="127"/>
      <c r="G246" s="128"/>
      <c r="H246" s="129">
        <f t="shared" si="24"/>
        <v>0</v>
      </c>
      <c r="I246" s="130"/>
      <c r="J246" s="126" t="s">
        <v>101</v>
      </c>
      <c r="K246" s="131"/>
      <c r="L246" s="131"/>
      <c r="M246" s="129">
        <f t="shared" si="23"/>
        <v>0</v>
      </c>
      <c r="N246" s="129">
        <f t="shared" si="21"/>
        <v>0</v>
      </c>
      <c r="O246" s="129">
        <f t="shared" si="22"/>
        <v>0</v>
      </c>
      <c r="P246" s="132">
        <f t="shared" si="19"/>
        <v>0</v>
      </c>
      <c r="Q246" s="132"/>
      <c r="R246" s="129"/>
      <c r="S246" s="129"/>
      <c r="T246" s="129"/>
      <c r="U246" s="132"/>
      <c r="V246" s="132"/>
      <c r="W246" s="129"/>
      <c r="X246" s="129"/>
      <c r="Y246" s="129"/>
      <c r="Z246" s="129"/>
    </row>
    <row r="247" spans="1:26" ht="15">
      <c r="A247" s="125" t="str">
        <f t="shared" si="20"/>
        <v>Liquid</v>
      </c>
      <c r="B247" s="126"/>
      <c r="C247" s="126"/>
      <c r="D247" s="126"/>
      <c r="E247" s="127"/>
      <c r="F247" s="127"/>
      <c r="G247" s="128"/>
      <c r="H247" s="129">
        <f t="shared" si="24"/>
        <v>0</v>
      </c>
      <c r="I247" s="130"/>
      <c r="J247" s="126" t="s">
        <v>101</v>
      </c>
      <c r="K247" s="131"/>
      <c r="L247" s="131"/>
      <c r="M247" s="129">
        <f t="shared" si="23"/>
        <v>0</v>
      </c>
      <c r="N247" s="129">
        <f t="shared" si="21"/>
        <v>0</v>
      </c>
      <c r="O247" s="129">
        <f t="shared" si="22"/>
        <v>0</v>
      </c>
      <c r="P247" s="132">
        <f t="shared" si="19"/>
        <v>0</v>
      </c>
      <c r="Q247" s="132"/>
      <c r="R247" s="129"/>
      <c r="S247" s="129"/>
      <c r="T247" s="129"/>
      <c r="U247" s="132"/>
      <c r="V247" s="132"/>
      <c r="W247" s="129"/>
      <c r="X247" s="129"/>
      <c r="Y247" s="129"/>
      <c r="Z247" s="129"/>
    </row>
    <row r="248" spans="1:26" ht="15">
      <c r="A248" s="125" t="str">
        <f t="shared" si="20"/>
        <v>Liquid</v>
      </c>
      <c r="B248" s="126"/>
      <c r="C248" s="126"/>
      <c r="D248" s="126"/>
      <c r="E248" s="127"/>
      <c r="F248" s="127"/>
      <c r="G248" s="128"/>
      <c r="H248" s="129">
        <f t="shared" si="24"/>
        <v>0</v>
      </c>
      <c r="I248" s="130"/>
      <c r="J248" s="126" t="s">
        <v>101</v>
      </c>
      <c r="K248" s="131"/>
      <c r="L248" s="131"/>
      <c r="M248" s="129">
        <f t="shared" si="23"/>
        <v>0</v>
      </c>
      <c r="N248" s="129">
        <f t="shared" si="21"/>
        <v>0</v>
      </c>
      <c r="O248" s="129">
        <f t="shared" si="22"/>
        <v>0</v>
      </c>
      <c r="P248" s="132">
        <f t="shared" si="19"/>
        <v>0</v>
      </c>
      <c r="Q248" s="132"/>
      <c r="R248" s="129"/>
      <c r="S248" s="129"/>
      <c r="T248" s="129"/>
      <c r="U248" s="132"/>
      <c r="V248" s="132"/>
      <c r="W248" s="129"/>
      <c r="X248" s="129"/>
      <c r="Y248" s="129"/>
      <c r="Z248" s="129"/>
    </row>
    <row r="249" spans="1:26" ht="15">
      <c r="A249" s="125" t="str">
        <f t="shared" si="20"/>
        <v>Liquid</v>
      </c>
      <c r="B249" s="126"/>
      <c r="C249" s="126"/>
      <c r="D249" s="126"/>
      <c r="E249" s="127"/>
      <c r="F249" s="127"/>
      <c r="G249" s="128"/>
      <c r="H249" s="129">
        <f t="shared" si="24"/>
        <v>0</v>
      </c>
      <c r="I249" s="130"/>
      <c r="J249" s="126" t="s">
        <v>101</v>
      </c>
      <c r="K249" s="131"/>
      <c r="L249" s="131"/>
      <c r="M249" s="129">
        <f t="shared" si="23"/>
        <v>0</v>
      </c>
      <c r="N249" s="129">
        <f t="shared" si="21"/>
        <v>0</v>
      </c>
      <c r="O249" s="129">
        <f t="shared" si="22"/>
        <v>0</v>
      </c>
      <c r="P249" s="132">
        <f t="shared" si="19"/>
        <v>0</v>
      </c>
      <c r="Q249" s="132"/>
      <c r="R249" s="129"/>
      <c r="S249" s="129"/>
      <c r="T249" s="129"/>
      <c r="U249" s="132"/>
      <c r="V249" s="132"/>
      <c r="W249" s="129"/>
      <c r="X249" s="129"/>
      <c r="Y249" s="129"/>
      <c r="Z249" s="129"/>
    </row>
    <row r="250" spans="1:26" ht="15">
      <c r="A250" s="125" t="str">
        <f t="shared" si="20"/>
        <v>Liquid</v>
      </c>
      <c r="B250" s="126"/>
      <c r="C250" s="126"/>
      <c r="D250" s="126"/>
      <c r="E250" s="127"/>
      <c r="F250" s="127"/>
      <c r="G250" s="128"/>
      <c r="H250" s="129">
        <f t="shared" si="24"/>
        <v>0</v>
      </c>
      <c r="I250" s="130"/>
      <c r="J250" s="126" t="s">
        <v>101</v>
      </c>
      <c r="K250" s="131"/>
      <c r="L250" s="131"/>
      <c r="M250" s="129">
        <f t="shared" si="23"/>
        <v>0</v>
      </c>
      <c r="N250" s="129">
        <f t="shared" si="21"/>
        <v>0</v>
      </c>
      <c r="O250" s="129">
        <f t="shared" si="22"/>
        <v>0</v>
      </c>
      <c r="P250" s="132">
        <f t="shared" si="19"/>
        <v>0</v>
      </c>
      <c r="Q250" s="132"/>
      <c r="R250" s="129"/>
      <c r="S250" s="129"/>
      <c r="T250" s="129"/>
      <c r="U250" s="132"/>
      <c r="V250" s="132"/>
      <c r="W250" s="129"/>
      <c r="X250" s="129"/>
      <c r="Y250" s="129"/>
      <c r="Z250" s="129"/>
    </row>
    <row r="251" spans="1:26" ht="15">
      <c r="A251" s="125" t="str">
        <f t="shared" si="20"/>
        <v>Liquid</v>
      </c>
      <c r="B251" s="126"/>
      <c r="C251" s="126"/>
      <c r="D251" s="126"/>
      <c r="E251" s="127"/>
      <c r="F251" s="127"/>
      <c r="G251" s="128"/>
      <c r="H251" s="129">
        <f t="shared" si="24"/>
        <v>0</v>
      </c>
      <c r="I251" s="130"/>
      <c r="J251" s="126" t="s">
        <v>101</v>
      </c>
      <c r="K251" s="131"/>
      <c r="L251" s="131"/>
      <c r="M251" s="129">
        <f t="shared" si="23"/>
        <v>0</v>
      </c>
      <c r="N251" s="129">
        <f t="shared" si="21"/>
        <v>0</v>
      </c>
      <c r="O251" s="129">
        <f t="shared" si="22"/>
        <v>0</v>
      </c>
      <c r="P251" s="132">
        <f t="shared" si="19"/>
        <v>0</v>
      </c>
      <c r="Q251" s="132"/>
      <c r="R251" s="129"/>
      <c r="S251" s="129"/>
      <c r="T251" s="129"/>
      <c r="U251" s="132"/>
      <c r="V251" s="132"/>
      <c r="W251" s="129"/>
      <c r="X251" s="129"/>
      <c r="Y251" s="129"/>
      <c r="Z251" s="129"/>
    </row>
    <row r="252" spans="1:26" ht="15">
      <c r="A252" s="125" t="str">
        <f t="shared" si="20"/>
        <v>Liquid</v>
      </c>
      <c r="B252" s="126"/>
      <c r="C252" s="126"/>
      <c r="D252" s="126"/>
      <c r="E252" s="127"/>
      <c r="F252" s="127"/>
      <c r="G252" s="128"/>
      <c r="H252" s="129">
        <f t="shared" si="24"/>
        <v>0</v>
      </c>
      <c r="I252" s="130"/>
      <c r="J252" s="126" t="s">
        <v>101</v>
      </c>
      <c r="K252" s="131"/>
      <c r="L252" s="131"/>
      <c r="M252" s="129">
        <f t="shared" si="23"/>
        <v>0</v>
      </c>
      <c r="N252" s="129">
        <f t="shared" si="21"/>
        <v>0</v>
      </c>
      <c r="O252" s="129">
        <f t="shared" si="22"/>
        <v>0</v>
      </c>
      <c r="P252" s="132">
        <f t="shared" si="19"/>
        <v>0</v>
      </c>
      <c r="Q252" s="132"/>
      <c r="R252" s="129"/>
      <c r="S252" s="129"/>
      <c r="T252" s="129"/>
      <c r="U252" s="132"/>
      <c r="V252" s="132"/>
      <c r="W252" s="129"/>
      <c r="X252" s="129"/>
      <c r="Y252" s="129"/>
      <c r="Z252" s="129"/>
    </row>
    <row r="253" spans="1:26" ht="15">
      <c r="A253" s="125" t="str">
        <f t="shared" si="20"/>
        <v>Liquid</v>
      </c>
      <c r="B253" s="126"/>
      <c r="C253" s="126"/>
      <c r="D253" s="126"/>
      <c r="E253" s="127"/>
      <c r="F253" s="127"/>
      <c r="G253" s="128"/>
      <c r="H253" s="129">
        <f t="shared" si="24"/>
        <v>0</v>
      </c>
      <c r="I253" s="130"/>
      <c r="J253" s="126" t="s">
        <v>101</v>
      </c>
      <c r="K253" s="131"/>
      <c r="L253" s="131"/>
      <c r="M253" s="129">
        <f t="shared" si="23"/>
        <v>0</v>
      </c>
      <c r="N253" s="129">
        <f t="shared" si="21"/>
        <v>0</v>
      </c>
      <c r="O253" s="129">
        <f t="shared" si="22"/>
        <v>0</v>
      </c>
      <c r="P253" s="132">
        <f t="shared" si="19"/>
        <v>0</v>
      </c>
      <c r="Q253" s="132"/>
      <c r="R253" s="129"/>
      <c r="S253" s="129"/>
      <c r="T253" s="129"/>
      <c r="U253" s="132"/>
      <c r="V253" s="132"/>
      <c r="W253" s="129"/>
      <c r="X253" s="129"/>
      <c r="Y253" s="129"/>
      <c r="Z253" s="129"/>
    </row>
    <row r="254" spans="1:26" ht="15">
      <c r="A254" s="125" t="str">
        <f t="shared" si="20"/>
        <v>Liquid</v>
      </c>
      <c r="B254" s="126"/>
      <c r="C254" s="126"/>
      <c r="D254" s="126"/>
      <c r="E254" s="127"/>
      <c r="F254" s="127"/>
      <c r="G254" s="128"/>
      <c r="H254" s="129">
        <f t="shared" si="24"/>
        <v>0</v>
      </c>
      <c r="I254" s="130"/>
      <c r="J254" s="126" t="s">
        <v>101</v>
      </c>
      <c r="K254" s="131"/>
      <c r="L254" s="131"/>
      <c r="M254" s="129">
        <f t="shared" si="23"/>
        <v>0</v>
      </c>
      <c r="N254" s="129">
        <f t="shared" si="21"/>
        <v>0</v>
      </c>
      <c r="O254" s="129">
        <f t="shared" si="22"/>
        <v>0</v>
      </c>
      <c r="P254" s="132">
        <f t="shared" si="19"/>
        <v>0</v>
      </c>
      <c r="Q254" s="132"/>
      <c r="R254" s="129"/>
      <c r="S254" s="129"/>
      <c r="T254" s="129"/>
      <c r="U254" s="132"/>
      <c r="V254" s="132"/>
      <c r="W254" s="129"/>
      <c r="X254" s="129"/>
      <c r="Y254" s="129"/>
      <c r="Z254" s="129"/>
    </row>
    <row r="255" spans="1:26" ht="15">
      <c r="A255" s="125" t="str">
        <f t="shared" si="20"/>
        <v>Liquid</v>
      </c>
      <c r="B255" s="126"/>
      <c r="C255" s="126"/>
      <c r="D255" s="126"/>
      <c r="E255" s="127"/>
      <c r="F255" s="127"/>
      <c r="G255" s="128"/>
      <c r="H255" s="129">
        <f t="shared" si="24"/>
        <v>0</v>
      </c>
      <c r="I255" s="130"/>
      <c r="J255" s="126" t="s">
        <v>101</v>
      </c>
      <c r="K255" s="131"/>
      <c r="L255" s="131"/>
      <c r="M255" s="129">
        <f t="shared" si="23"/>
        <v>0</v>
      </c>
      <c r="N255" s="129">
        <f t="shared" si="21"/>
        <v>0</v>
      </c>
      <c r="O255" s="129">
        <f t="shared" si="22"/>
        <v>0</v>
      </c>
      <c r="P255" s="132">
        <f t="shared" si="19"/>
        <v>0</v>
      </c>
      <c r="Q255" s="132"/>
      <c r="R255" s="129"/>
      <c r="S255" s="129"/>
      <c r="T255" s="129"/>
      <c r="U255" s="132"/>
      <c r="V255" s="132"/>
      <c r="W255" s="129"/>
      <c r="X255" s="129"/>
      <c r="Y255" s="129"/>
      <c r="Z255" s="129"/>
    </row>
    <row r="256" spans="1:26" ht="15">
      <c r="A256" s="125" t="str">
        <f t="shared" si="20"/>
        <v>Liquid</v>
      </c>
      <c r="B256" s="126"/>
      <c r="C256" s="126"/>
      <c r="D256" s="126"/>
      <c r="E256" s="127"/>
      <c r="F256" s="127"/>
      <c r="G256" s="128"/>
      <c r="H256" s="129">
        <f t="shared" si="24"/>
        <v>0</v>
      </c>
      <c r="I256" s="130"/>
      <c r="J256" s="126" t="s">
        <v>101</v>
      </c>
      <c r="K256" s="131"/>
      <c r="L256" s="131"/>
      <c r="M256" s="129">
        <f t="shared" si="23"/>
        <v>0</v>
      </c>
      <c r="N256" s="129">
        <f t="shared" si="21"/>
        <v>0</v>
      </c>
      <c r="O256" s="129">
        <f t="shared" si="22"/>
        <v>0</v>
      </c>
      <c r="P256" s="132">
        <f t="shared" si="19"/>
        <v>0</v>
      </c>
      <c r="Q256" s="132"/>
      <c r="R256" s="129"/>
      <c r="S256" s="129"/>
      <c r="T256" s="129"/>
      <c r="U256" s="132"/>
      <c r="V256" s="132"/>
      <c r="W256" s="129"/>
      <c r="X256" s="129"/>
      <c r="Y256" s="129"/>
      <c r="Z256" s="129"/>
    </row>
    <row r="257" spans="1:26" ht="15">
      <c r="A257" s="125" t="str">
        <f t="shared" si="20"/>
        <v>Liquid</v>
      </c>
      <c r="B257" s="126"/>
      <c r="C257" s="126"/>
      <c r="D257" s="126"/>
      <c r="E257" s="127"/>
      <c r="F257" s="127"/>
      <c r="G257" s="128"/>
      <c r="H257" s="129">
        <f t="shared" si="24"/>
        <v>0</v>
      </c>
      <c r="I257" s="130"/>
      <c r="J257" s="126" t="s">
        <v>101</v>
      </c>
      <c r="K257" s="131"/>
      <c r="L257" s="131"/>
      <c r="M257" s="129">
        <f t="shared" si="23"/>
        <v>0</v>
      </c>
      <c r="N257" s="129">
        <f t="shared" si="21"/>
        <v>0</v>
      </c>
      <c r="O257" s="129">
        <f t="shared" si="22"/>
        <v>0</v>
      </c>
      <c r="P257" s="132">
        <f t="shared" si="19"/>
        <v>0</v>
      </c>
      <c r="Q257" s="132"/>
      <c r="R257" s="129"/>
      <c r="S257" s="129"/>
      <c r="T257" s="129"/>
      <c r="U257" s="132"/>
      <c r="V257" s="132"/>
      <c r="W257" s="129"/>
      <c r="X257" s="129"/>
      <c r="Y257" s="129"/>
      <c r="Z257" s="129"/>
    </row>
    <row r="258" spans="1:26" ht="15">
      <c r="A258" s="125" t="str">
        <f t="shared" si="20"/>
        <v>Liquid</v>
      </c>
      <c r="B258" s="126"/>
      <c r="C258" s="126"/>
      <c r="D258" s="126"/>
      <c r="E258" s="127"/>
      <c r="F258" s="127"/>
      <c r="G258" s="128"/>
      <c r="H258" s="129">
        <f t="shared" si="24"/>
        <v>0</v>
      </c>
      <c r="I258" s="130"/>
      <c r="J258" s="126" t="s">
        <v>101</v>
      </c>
      <c r="K258" s="131"/>
      <c r="L258" s="131"/>
      <c r="M258" s="129">
        <f t="shared" si="23"/>
        <v>0</v>
      </c>
      <c r="N258" s="129">
        <f t="shared" si="21"/>
        <v>0</v>
      </c>
      <c r="O258" s="129">
        <f t="shared" si="22"/>
        <v>0</v>
      </c>
      <c r="P258" s="132">
        <f aca="true" t="shared" si="25" ref="P258:P321">+O258-G258</f>
        <v>0</v>
      </c>
      <c r="Q258" s="132"/>
      <c r="R258" s="129"/>
      <c r="S258" s="129"/>
      <c r="T258" s="129"/>
      <c r="U258" s="132"/>
      <c r="V258" s="132"/>
      <c r="W258" s="129"/>
      <c r="X258" s="129"/>
      <c r="Y258" s="129"/>
      <c r="Z258" s="129"/>
    </row>
    <row r="259" spans="1:26" ht="15">
      <c r="A259" s="125" t="str">
        <f aca="true" t="shared" si="26" ref="A259:A322">+TRIM(B259)&amp;TRIM(D259)&amp;TRIM(J259)</f>
        <v>Liquid</v>
      </c>
      <c r="B259" s="126"/>
      <c r="C259" s="126"/>
      <c r="D259" s="126"/>
      <c r="E259" s="127"/>
      <c r="F259" s="127"/>
      <c r="G259" s="128"/>
      <c r="H259" s="129">
        <f t="shared" si="24"/>
        <v>0</v>
      </c>
      <c r="I259" s="130"/>
      <c r="J259" s="126" t="s">
        <v>101</v>
      </c>
      <c r="K259" s="131"/>
      <c r="L259" s="131"/>
      <c r="M259" s="129">
        <f t="shared" si="23"/>
        <v>0</v>
      </c>
      <c r="N259" s="129">
        <f aca="true" t="shared" si="27" ref="N259:N322">+M259*$O$1/$Q$1</f>
        <v>0</v>
      </c>
      <c r="O259" s="129">
        <f aca="true" t="shared" si="28" ref="O259:O322">+M259-N259</f>
        <v>0</v>
      </c>
      <c r="P259" s="132">
        <f t="shared" si="25"/>
        <v>0</v>
      </c>
      <c r="Q259" s="132"/>
      <c r="R259" s="129"/>
      <c r="S259" s="129"/>
      <c r="T259" s="129"/>
      <c r="U259" s="132"/>
      <c r="V259" s="132"/>
      <c r="W259" s="129"/>
      <c r="X259" s="129"/>
      <c r="Y259" s="129"/>
      <c r="Z259" s="129"/>
    </row>
    <row r="260" spans="1:26" ht="15">
      <c r="A260" s="125" t="str">
        <f t="shared" si="26"/>
        <v>Liquid</v>
      </c>
      <c r="B260" s="126"/>
      <c r="C260" s="126"/>
      <c r="D260" s="126"/>
      <c r="E260" s="127"/>
      <c r="F260" s="127"/>
      <c r="G260" s="128"/>
      <c r="H260" s="129">
        <f t="shared" si="24"/>
        <v>0</v>
      </c>
      <c r="I260" s="130"/>
      <c r="J260" s="126" t="s">
        <v>101</v>
      </c>
      <c r="K260" s="131"/>
      <c r="L260" s="131"/>
      <c r="M260" s="129">
        <f aca="true" t="shared" si="29" ref="M260:M323">+$Q$1*G260/$N$1</f>
        <v>0</v>
      </c>
      <c r="N260" s="129">
        <f t="shared" si="27"/>
        <v>0</v>
      </c>
      <c r="O260" s="129">
        <f t="shared" si="28"/>
        <v>0</v>
      </c>
      <c r="P260" s="132">
        <f t="shared" si="25"/>
        <v>0</v>
      </c>
      <c r="Q260" s="132"/>
      <c r="R260" s="129"/>
      <c r="S260" s="129"/>
      <c r="T260" s="129"/>
      <c r="U260" s="132"/>
      <c r="V260" s="132"/>
      <c r="W260" s="129"/>
      <c r="X260" s="129"/>
      <c r="Y260" s="129"/>
      <c r="Z260" s="129"/>
    </row>
    <row r="261" spans="1:26" ht="15">
      <c r="A261" s="125" t="str">
        <f t="shared" si="26"/>
        <v>Liquid</v>
      </c>
      <c r="B261" s="126"/>
      <c r="C261" s="126"/>
      <c r="D261" s="126"/>
      <c r="E261" s="127"/>
      <c r="F261" s="127"/>
      <c r="G261" s="128"/>
      <c r="H261" s="129">
        <f t="shared" si="24"/>
        <v>0</v>
      </c>
      <c r="I261" s="130"/>
      <c r="J261" s="126" t="s">
        <v>101</v>
      </c>
      <c r="K261" s="131"/>
      <c r="L261" s="131"/>
      <c r="M261" s="129">
        <f t="shared" si="29"/>
        <v>0</v>
      </c>
      <c r="N261" s="129">
        <f t="shared" si="27"/>
        <v>0</v>
      </c>
      <c r="O261" s="129">
        <f t="shared" si="28"/>
        <v>0</v>
      </c>
      <c r="P261" s="132">
        <f t="shared" si="25"/>
        <v>0</v>
      </c>
      <c r="Q261" s="132"/>
      <c r="R261" s="129"/>
      <c r="S261" s="129"/>
      <c r="T261" s="129"/>
      <c r="U261" s="132"/>
      <c r="V261" s="132"/>
      <c r="W261" s="129"/>
      <c r="X261" s="129"/>
      <c r="Y261" s="129"/>
      <c r="Z261" s="129"/>
    </row>
    <row r="262" spans="1:26" ht="15">
      <c r="A262" s="125" t="str">
        <f t="shared" si="26"/>
        <v>Liquid</v>
      </c>
      <c r="B262" s="126"/>
      <c r="C262" s="126"/>
      <c r="D262" s="126"/>
      <c r="E262" s="127"/>
      <c r="F262" s="127"/>
      <c r="G262" s="128"/>
      <c r="H262" s="129">
        <f t="shared" si="24"/>
        <v>0</v>
      </c>
      <c r="I262" s="130"/>
      <c r="J262" s="126" t="s">
        <v>101</v>
      </c>
      <c r="K262" s="131"/>
      <c r="L262" s="131"/>
      <c r="M262" s="129">
        <f t="shared" si="29"/>
        <v>0</v>
      </c>
      <c r="N262" s="129">
        <f t="shared" si="27"/>
        <v>0</v>
      </c>
      <c r="O262" s="129">
        <f t="shared" si="28"/>
        <v>0</v>
      </c>
      <c r="P262" s="132">
        <f t="shared" si="25"/>
        <v>0</v>
      </c>
      <c r="Q262" s="132"/>
      <c r="R262" s="129"/>
      <c r="S262" s="129"/>
      <c r="T262" s="129"/>
      <c r="U262" s="132"/>
      <c r="V262" s="132"/>
      <c r="W262" s="129"/>
      <c r="X262" s="129"/>
      <c r="Y262" s="129"/>
      <c r="Z262" s="129"/>
    </row>
    <row r="263" spans="1:26" ht="15">
      <c r="A263" s="125" t="str">
        <f t="shared" si="26"/>
        <v>Liquid</v>
      </c>
      <c r="B263" s="126"/>
      <c r="C263" s="126"/>
      <c r="D263" s="126"/>
      <c r="E263" s="127"/>
      <c r="F263" s="127"/>
      <c r="G263" s="128"/>
      <c r="H263" s="129">
        <f t="shared" si="24"/>
        <v>0</v>
      </c>
      <c r="I263" s="130"/>
      <c r="J263" s="126" t="s">
        <v>101</v>
      </c>
      <c r="K263" s="131"/>
      <c r="L263" s="131"/>
      <c r="M263" s="129">
        <f t="shared" si="29"/>
        <v>0</v>
      </c>
      <c r="N263" s="129">
        <f t="shared" si="27"/>
        <v>0</v>
      </c>
      <c r="O263" s="129">
        <f t="shared" si="28"/>
        <v>0</v>
      </c>
      <c r="P263" s="132">
        <f t="shared" si="25"/>
        <v>0</v>
      </c>
      <c r="Q263" s="132"/>
      <c r="R263" s="129"/>
      <c r="S263" s="129"/>
      <c r="T263" s="129"/>
      <c r="U263" s="132"/>
      <c r="V263" s="132"/>
      <c r="W263" s="129"/>
      <c r="X263" s="129"/>
      <c r="Y263" s="129"/>
      <c r="Z263" s="129"/>
    </row>
    <row r="264" spans="1:26" ht="15">
      <c r="A264" s="125" t="str">
        <f t="shared" si="26"/>
        <v>Liquid</v>
      </c>
      <c r="B264" s="126"/>
      <c r="C264" s="126"/>
      <c r="D264" s="126"/>
      <c r="E264" s="127"/>
      <c r="F264" s="127"/>
      <c r="G264" s="128"/>
      <c r="H264" s="129">
        <f t="shared" si="24"/>
        <v>0</v>
      </c>
      <c r="I264" s="130"/>
      <c r="J264" s="126" t="s">
        <v>101</v>
      </c>
      <c r="K264" s="131"/>
      <c r="L264" s="131"/>
      <c r="M264" s="129">
        <f t="shared" si="29"/>
        <v>0</v>
      </c>
      <c r="N264" s="129">
        <f t="shared" si="27"/>
        <v>0</v>
      </c>
      <c r="O264" s="129">
        <f t="shared" si="28"/>
        <v>0</v>
      </c>
      <c r="P264" s="132">
        <f t="shared" si="25"/>
        <v>0</v>
      </c>
      <c r="Q264" s="132"/>
      <c r="R264" s="129"/>
      <c r="S264" s="129"/>
      <c r="T264" s="129"/>
      <c r="U264" s="132"/>
      <c r="V264" s="132"/>
      <c r="W264" s="129"/>
      <c r="X264" s="129"/>
      <c r="Y264" s="129"/>
      <c r="Z264" s="129"/>
    </row>
    <row r="265" spans="1:26" ht="15">
      <c r="A265" s="125" t="str">
        <f t="shared" si="26"/>
        <v>Liquid</v>
      </c>
      <c r="B265" s="126"/>
      <c r="C265" s="126"/>
      <c r="D265" s="126"/>
      <c r="E265" s="127"/>
      <c r="F265" s="127"/>
      <c r="G265" s="128"/>
      <c r="H265" s="129">
        <f aca="true" t="shared" si="30" ref="H265:H328">+G265/1000*100</f>
        <v>0</v>
      </c>
      <c r="I265" s="130"/>
      <c r="J265" s="126" t="s">
        <v>101</v>
      </c>
      <c r="K265" s="131"/>
      <c r="L265" s="131"/>
      <c r="M265" s="129">
        <f t="shared" si="29"/>
        <v>0</v>
      </c>
      <c r="N265" s="129">
        <f t="shared" si="27"/>
        <v>0</v>
      </c>
      <c r="O265" s="129">
        <f t="shared" si="28"/>
        <v>0</v>
      </c>
      <c r="P265" s="132">
        <f t="shared" si="25"/>
        <v>0</v>
      </c>
      <c r="Q265" s="132"/>
      <c r="R265" s="129"/>
      <c r="S265" s="129"/>
      <c r="T265" s="129"/>
      <c r="U265" s="132"/>
      <c r="V265" s="132"/>
      <c r="W265" s="129"/>
      <c r="X265" s="129"/>
      <c r="Y265" s="129"/>
      <c r="Z265" s="129"/>
    </row>
    <row r="266" spans="1:26" ht="15">
      <c r="A266" s="125" t="str">
        <f t="shared" si="26"/>
        <v>Liquid</v>
      </c>
      <c r="B266" s="126"/>
      <c r="C266" s="126"/>
      <c r="D266" s="126"/>
      <c r="E266" s="127"/>
      <c r="F266" s="127"/>
      <c r="G266" s="128"/>
      <c r="H266" s="129">
        <f t="shared" si="30"/>
        <v>0</v>
      </c>
      <c r="I266" s="130"/>
      <c r="J266" s="126" t="s">
        <v>101</v>
      </c>
      <c r="K266" s="131"/>
      <c r="L266" s="131"/>
      <c r="M266" s="129">
        <f t="shared" si="29"/>
        <v>0</v>
      </c>
      <c r="N266" s="129">
        <f t="shared" si="27"/>
        <v>0</v>
      </c>
      <c r="O266" s="129">
        <f t="shared" si="28"/>
        <v>0</v>
      </c>
      <c r="P266" s="132">
        <f t="shared" si="25"/>
        <v>0</v>
      </c>
      <c r="Q266" s="132"/>
      <c r="R266" s="129"/>
      <c r="S266" s="129"/>
      <c r="T266" s="129"/>
      <c r="U266" s="132"/>
      <c r="V266" s="132"/>
      <c r="W266" s="129"/>
      <c r="X266" s="129"/>
      <c r="Y266" s="129"/>
      <c r="Z266" s="129"/>
    </row>
    <row r="267" spans="1:26" ht="15">
      <c r="A267" s="125" t="str">
        <f t="shared" si="26"/>
        <v>Liquid</v>
      </c>
      <c r="B267" s="126"/>
      <c r="C267" s="126"/>
      <c r="D267" s="126"/>
      <c r="E267" s="127"/>
      <c r="F267" s="127"/>
      <c r="G267" s="128"/>
      <c r="H267" s="129">
        <f t="shared" si="30"/>
        <v>0</v>
      </c>
      <c r="I267" s="130"/>
      <c r="J267" s="126" t="s">
        <v>101</v>
      </c>
      <c r="K267" s="131"/>
      <c r="L267" s="131"/>
      <c r="M267" s="129">
        <f t="shared" si="29"/>
        <v>0</v>
      </c>
      <c r="N267" s="129">
        <f t="shared" si="27"/>
        <v>0</v>
      </c>
      <c r="O267" s="129">
        <f t="shared" si="28"/>
        <v>0</v>
      </c>
      <c r="P267" s="132">
        <f t="shared" si="25"/>
        <v>0</v>
      </c>
      <c r="Q267" s="132"/>
      <c r="R267" s="129"/>
      <c r="S267" s="129"/>
      <c r="T267" s="129"/>
      <c r="U267" s="132"/>
      <c r="V267" s="132"/>
      <c r="W267" s="129"/>
      <c r="X267" s="129"/>
      <c r="Y267" s="129"/>
      <c r="Z267" s="129"/>
    </row>
    <row r="268" spans="1:26" ht="15">
      <c r="A268" s="125" t="str">
        <f t="shared" si="26"/>
        <v>Liquid</v>
      </c>
      <c r="B268" s="126"/>
      <c r="C268" s="126"/>
      <c r="D268" s="126"/>
      <c r="E268" s="127"/>
      <c r="F268" s="127"/>
      <c r="G268" s="128"/>
      <c r="H268" s="129">
        <f t="shared" si="30"/>
        <v>0</v>
      </c>
      <c r="I268" s="130"/>
      <c r="J268" s="126" t="s">
        <v>101</v>
      </c>
      <c r="K268" s="131"/>
      <c r="L268" s="131"/>
      <c r="M268" s="129">
        <f t="shared" si="29"/>
        <v>0</v>
      </c>
      <c r="N268" s="129">
        <f t="shared" si="27"/>
        <v>0</v>
      </c>
      <c r="O268" s="129">
        <f t="shared" si="28"/>
        <v>0</v>
      </c>
      <c r="P268" s="132">
        <f t="shared" si="25"/>
        <v>0</v>
      </c>
      <c r="Q268" s="132"/>
      <c r="R268" s="129"/>
      <c r="S268" s="129"/>
      <c r="T268" s="129"/>
      <c r="U268" s="132"/>
      <c r="V268" s="132"/>
      <c r="W268" s="129"/>
      <c r="X268" s="129"/>
      <c r="Y268" s="129"/>
      <c r="Z268" s="129"/>
    </row>
    <row r="269" spans="1:26" ht="15">
      <c r="A269" s="125" t="str">
        <f t="shared" si="26"/>
        <v>Liquid</v>
      </c>
      <c r="B269" s="126"/>
      <c r="C269" s="126"/>
      <c r="D269" s="126"/>
      <c r="E269" s="127"/>
      <c r="F269" s="127"/>
      <c r="G269" s="128"/>
      <c r="H269" s="129">
        <f t="shared" si="30"/>
        <v>0</v>
      </c>
      <c r="I269" s="130"/>
      <c r="J269" s="126" t="s">
        <v>101</v>
      </c>
      <c r="K269" s="131"/>
      <c r="L269" s="131"/>
      <c r="M269" s="129">
        <f t="shared" si="29"/>
        <v>0</v>
      </c>
      <c r="N269" s="129">
        <f t="shared" si="27"/>
        <v>0</v>
      </c>
      <c r="O269" s="129">
        <f t="shared" si="28"/>
        <v>0</v>
      </c>
      <c r="P269" s="132">
        <f t="shared" si="25"/>
        <v>0</v>
      </c>
      <c r="Q269" s="132"/>
      <c r="R269" s="129"/>
      <c r="S269" s="129"/>
      <c r="T269" s="129"/>
      <c r="U269" s="132"/>
      <c r="V269" s="132"/>
      <c r="W269" s="129"/>
      <c r="X269" s="129"/>
      <c r="Y269" s="129"/>
      <c r="Z269" s="129"/>
    </row>
    <row r="270" spans="1:26" ht="15">
      <c r="A270" s="125" t="str">
        <f t="shared" si="26"/>
        <v>Liquid</v>
      </c>
      <c r="B270" s="126"/>
      <c r="C270" s="126"/>
      <c r="D270" s="126"/>
      <c r="E270" s="127"/>
      <c r="F270" s="127"/>
      <c r="G270" s="128"/>
      <c r="H270" s="129">
        <f t="shared" si="30"/>
        <v>0</v>
      </c>
      <c r="I270" s="130"/>
      <c r="J270" s="126" t="s">
        <v>101</v>
      </c>
      <c r="K270" s="131"/>
      <c r="L270" s="131"/>
      <c r="M270" s="129">
        <f t="shared" si="29"/>
        <v>0</v>
      </c>
      <c r="N270" s="129">
        <f t="shared" si="27"/>
        <v>0</v>
      </c>
      <c r="O270" s="129">
        <f t="shared" si="28"/>
        <v>0</v>
      </c>
      <c r="P270" s="132">
        <f t="shared" si="25"/>
        <v>0</v>
      </c>
      <c r="Q270" s="132"/>
      <c r="R270" s="129"/>
      <c r="S270" s="129"/>
      <c r="T270" s="129"/>
      <c r="U270" s="132"/>
      <c r="V270" s="132"/>
      <c r="W270" s="129"/>
      <c r="X270" s="129"/>
      <c r="Y270" s="129"/>
      <c r="Z270" s="129"/>
    </row>
    <row r="271" spans="1:26" ht="15">
      <c r="A271" s="125" t="str">
        <f t="shared" si="26"/>
        <v>Liquid</v>
      </c>
      <c r="B271" s="126"/>
      <c r="C271" s="126"/>
      <c r="D271" s="126"/>
      <c r="E271" s="127"/>
      <c r="F271" s="127"/>
      <c r="G271" s="128"/>
      <c r="H271" s="129">
        <f t="shared" si="30"/>
        <v>0</v>
      </c>
      <c r="I271" s="130"/>
      <c r="J271" s="126" t="s">
        <v>101</v>
      </c>
      <c r="K271" s="131"/>
      <c r="L271" s="131"/>
      <c r="M271" s="129">
        <f t="shared" si="29"/>
        <v>0</v>
      </c>
      <c r="N271" s="129">
        <f t="shared" si="27"/>
        <v>0</v>
      </c>
      <c r="O271" s="129">
        <f t="shared" si="28"/>
        <v>0</v>
      </c>
      <c r="P271" s="132">
        <f t="shared" si="25"/>
        <v>0</v>
      </c>
      <c r="Q271" s="132"/>
      <c r="R271" s="129"/>
      <c r="S271" s="129"/>
      <c r="T271" s="129"/>
      <c r="U271" s="132"/>
      <c r="V271" s="132"/>
      <c r="W271" s="129"/>
      <c r="X271" s="129"/>
      <c r="Y271" s="129"/>
      <c r="Z271" s="129"/>
    </row>
    <row r="272" spans="1:26" ht="15">
      <c r="A272" s="125" t="str">
        <f t="shared" si="26"/>
        <v>Liquid</v>
      </c>
      <c r="B272" s="126"/>
      <c r="C272" s="126"/>
      <c r="D272" s="126"/>
      <c r="E272" s="127"/>
      <c r="F272" s="127"/>
      <c r="G272" s="128"/>
      <c r="H272" s="129">
        <f t="shared" si="30"/>
        <v>0</v>
      </c>
      <c r="I272" s="130"/>
      <c r="J272" s="126" t="s">
        <v>101</v>
      </c>
      <c r="K272" s="131"/>
      <c r="L272" s="131"/>
      <c r="M272" s="129">
        <f t="shared" si="29"/>
        <v>0</v>
      </c>
      <c r="N272" s="129">
        <f t="shared" si="27"/>
        <v>0</v>
      </c>
      <c r="O272" s="129">
        <f t="shared" si="28"/>
        <v>0</v>
      </c>
      <c r="P272" s="132">
        <f t="shared" si="25"/>
        <v>0</v>
      </c>
      <c r="Q272" s="132"/>
      <c r="R272" s="129"/>
      <c r="S272" s="129"/>
      <c r="T272" s="129"/>
      <c r="U272" s="132"/>
      <c r="V272" s="132"/>
      <c r="W272" s="129"/>
      <c r="X272" s="129"/>
      <c r="Y272" s="129"/>
      <c r="Z272" s="129"/>
    </row>
    <row r="273" spans="1:26" ht="15">
      <c r="A273" s="125" t="str">
        <f t="shared" si="26"/>
        <v>Liquid</v>
      </c>
      <c r="B273" s="126"/>
      <c r="C273" s="126"/>
      <c r="D273" s="126"/>
      <c r="E273" s="127"/>
      <c r="F273" s="127"/>
      <c r="G273" s="128"/>
      <c r="H273" s="129">
        <f t="shared" si="30"/>
        <v>0</v>
      </c>
      <c r="I273" s="130"/>
      <c r="J273" s="126" t="s">
        <v>101</v>
      </c>
      <c r="K273" s="131"/>
      <c r="L273" s="131"/>
      <c r="M273" s="129">
        <f t="shared" si="29"/>
        <v>0</v>
      </c>
      <c r="N273" s="129">
        <f t="shared" si="27"/>
        <v>0</v>
      </c>
      <c r="O273" s="129">
        <f t="shared" si="28"/>
        <v>0</v>
      </c>
      <c r="P273" s="132">
        <f t="shared" si="25"/>
        <v>0</v>
      </c>
      <c r="Q273" s="132"/>
      <c r="R273" s="129"/>
      <c r="S273" s="129"/>
      <c r="T273" s="129"/>
      <c r="U273" s="132"/>
      <c r="V273" s="132"/>
      <c r="W273" s="129"/>
      <c r="X273" s="129"/>
      <c r="Y273" s="129"/>
      <c r="Z273" s="129"/>
    </row>
    <row r="274" spans="1:26" ht="15">
      <c r="A274" s="125" t="str">
        <f t="shared" si="26"/>
        <v>Liquid</v>
      </c>
      <c r="B274" s="126"/>
      <c r="C274" s="126"/>
      <c r="D274" s="126"/>
      <c r="E274" s="127"/>
      <c r="F274" s="127"/>
      <c r="G274" s="128"/>
      <c r="H274" s="129">
        <f t="shared" si="30"/>
        <v>0</v>
      </c>
      <c r="I274" s="130"/>
      <c r="J274" s="126" t="s">
        <v>101</v>
      </c>
      <c r="K274" s="131"/>
      <c r="L274" s="131"/>
      <c r="M274" s="129">
        <f t="shared" si="29"/>
        <v>0</v>
      </c>
      <c r="N274" s="129">
        <f t="shared" si="27"/>
        <v>0</v>
      </c>
      <c r="O274" s="129">
        <f t="shared" si="28"/>
        <v>0</v>
      </c>
      <c r="P274" s="132">
        <f t="shared" si="25"/>
        <v>0</v>
      </c>
      <c r="Q274" s="132"/>
      <c r="R274" s="129"/>
      <c r="S274" s="129"/>
      <c r="T274" s="129"/>
      <c r="U274" s="132"/>
      <c r="V274" s="132"/>
      <c r="W274" s="129"/>
      <c r="X274" s="129"/>
      <c r="Y274" s="129"/>
      <c r="Z274" s="129"/>
    </row>
    <row r="275" spans="1:26" ht="15">
      <c r="A275" s="125" t="str">
        <f t="shared" si="26"/>
        <v>Liquid</v>
      </c>
      <c r="B275" s="126"/>
      <c r="C275" s="126"/>
      <c r="D275" s="126"/>
      <c r="E275" s="127"/>
      <c r="F275" s="127"/>
      <c r="G275" s="128"/>
      <c r="H275" s="129">
        <f t="shared" si="30"/>
        <v>0</v>
      </c>
      <c r="I275" s="130"/>
      <c r="J275" s="126" t="s">
        <v>101</v>
      </c>
      <c r="K275" s="131"/>
      <c r="L275" s="131"/>
      <c r="M275" s="129">
        <f t="shared" si="29"/>
        <v>0</v>
      </c>
      <c r="N275" s="129">
        <f t="shared" si="27"/>
        <v>0</v>
      </c>
      <c r="O275" s="129">
        <f t="shared" si="28"/>
        <v>0</v>
      </c>
      <c r="P275" s="132">
        <f t="shared" si="25"/>
        <v>0</v>
      </c>
      <c r="Q275" s="132"/>
      <c r="R275" s="129"/>
      <c r="S275" s="129"/>
      <c r="T275" s="129"/>
      <c r="U275" s="132"/>
      <c r="V275" s="132"/>
      <c r="W275" s="129"/>
      <c r="X275" s="129"/>
      <c r="Y275" s="129"/>
      <c r="Z275" s="129"/>
    </row>
    <row r="276" spans="1:26" ht="15">
      <c r="A276" s="125" t="str">
        <f t="shared" si="26"/>
        <v>Liquid</v>
      </c>
      <c r="B276" s="126"/>
      <c r="C276" s="126"/>
      <c r="D276" s="126"/>
      <c r="E276" s="127"/>
      <c r="F276" s="127"/>
      <c r="G276" s="128"/>
      <c r="H276" s="129">
        <f t="shared" si="30"/>
        <v>0</v>
      </c>
      <c r="I276" s="130"/>
      <c r="J276" s="126" t="s">
        <v>101</v>
      </c>
      <c r="K276" s="131"/>
      <c r="L276" s="131"/>
      <c r="M276" s="129">
        <f t="shared" si="29"/>
        <v>0</v>
      </c>
      <c r="N276" s="129">
        <f t="shared" si="27"/>
        <v>0</v>
      </c>
      <c r="O276" s="129">
        <f t="shared" si="28"/>
        <v>0</v>
      </c>
      <c r="P276" s="132">
        <f t="shared" si="25"/>
        <v>0</v>
      </c>
      <c r="Q276" s="132"/>
      <c r="R276" s="129"/>
      <c r="S276" s="129"/>
      <c r="T276" s="129"/>
      <c r="U276" s="132"/>
      <c r="V276" s="132"/>
      <c r="W276" s="129"/>
      <c r="X276" s="129"/>
      <c r="Y276" s="129"/>
      <c r="Z276" s="129"/>
    </row>
    <row r="277" spans="1:26" ht="15">
      <c r="A277" s="125" t="str">
        <f t="shared" si="26"/>
        <v>Liquid</v>
      </c>
      <c r="B277" s="126"/>
      <c r="C277" s="126"/>
      <c r="D277" s="126"/>
      <c r="E277" s="127"/>
      <c r="F277" s="127"/>
      <c r="G277" s="128"/>
      <c r="H277" s="129">
        <f t="shared" si="30"/>
        <v>0</v>
      </c>
      <c r="I277" s="130"/>
      <c r="J277" s="126" t="s">
        <v>101</v>
      </c>
      <c r="K277" s="131"/>
      <c r="L277" s="131"/>
      <c r="M277" s="129">
        <f t="shared" si="29"/>
        <v>0</v>
      </c>
      <c r="N277" s="129">
        <f t="shared" si="27"/>
        <v>0</v>
      </c>
      <c r="O277" s="129">
        <f t="shared" si="28"/>
        <v>0</v>
      </c>
      <c r="P277" s="132">
        <f t="shared" si="25"/>
        <v>0</v>
      </c>
      <c r="Q277" s="132"/>
      <c r="R277" s="129"/>
      <c r="S277" s="129"/>
      <c r="T277" s="129"/>
      <c r="U277" s="132"/>
      <c r="V277" s="132"/>
      <c r="W277" s="129"/>
      <c r="X277" s="129"/>
      <c r="Y277" s="129"/>
      <c r="Z277" s="129"/>
    </row>
    <row r="278" spans="1:26" ht="15">
      <c r="A278" s="125" t="str">
        <f t="shared" si="26"/>
        <v>Liquid</v>
      </c>
      <c r="B278" s="126"/>
      <c r="C278" s="126"/>
      <c r="D278" s="126"/>
      <c r="E278" s="127"/>
      <c r="F278" s="127"/>
      <c r="G278" s="128"/>
      <c r="H278" s="129">
        <f t="shared" si="30"/>
        <v>0</v>
      </c>
      <c r="I278" s="130"/>
      <c r="J278" s="126" t="s">
        <v>101</v>
      </c>
      <c r="K278" s="131"/>
      <c r="L278" s="131"/>
      <c r="M278" s="129">
        <f t="shared" si="29"/>
        <v>0</v>
      </c>
      <c r="N278" s="129">
        <f t="shared" si="27"/>
        <v>0</v>
      </c>
      <c r="O278" s="129">
        <f t="shared" si="28"/>
        <v>0</v>
      </c>
      <c r="P278" s="132">
        <f t="shared" si="25"/>
        <v>0</v>
      </c>
      <c r="Q278" s="132"/>
      <c r="R278" s="129"/>
      <c r="S278" s="129"/>
      <c r="T278" s="129"/>
      <c r="U278" s="132"/>
      <c r="V278" s="132"/>
      <c r="W278" s="129"/>
      <c r="X278" s="129"/>
      <c r="Y278" s="129"/>
      <c r="Z278" s="129"/>
    </row>
    <row r="279" spans="1:26" ht="15">
      <c r="A279" s="125" t="str">
        <f t="shared" si="26"/>
        <v>Liquid</v>
      </c>
      <c r="B279" s="126"/>
      <c r="C279" s="126"/>
      <c r="D279" s="126"/>
      <c r="E279" s="127"/>
      <c r="F279" s="127"/>
      <c r="G279" s="128"/>
      <c r="H279" s="129">
        <f t="shared" si="30"/>
        <v>0</v>
      </c>
      <c r="I279" s="130"/>
      <c r="J279" s="126" t="s">
        <v>101</v>
      </c>
      <c r="K279" s="131"/>
      <c r="L279" s="131"/>
      <c r="M279" s="129">
        <f t="shared" si="29"/>
        <v>0</v>
      </c>
      <c r="N279" s="129">
        <f t="shared" si="27"/>
        <v>0</v>
      </c>
      <c r="O279" s="129">
        <f t="shared" si="28"/>
        <v>0</v>
      </c>
      <c r="P279" s="132">
        <f t="shared" si="25"/>
        <v>0</v>
      </c>
      <c r="Q279" s="132"/>
      <c r="R279" s="129"/>
      <c r="S279" s="129"/>
      <c r="T279" s="129"/>
      <c r="U279" s="132"/>
      <c r="V279" s="132"/>
      <c r="W279" s="129"/>
      <c r="X279" s="129"/>
      <c r="Y279" s="129"/>
      <c r="Z279" s="129"/>
    </row>
    <row r="280" spans="1:26" ht="15">
      <c r="A280" s="125" t="str">
        <f t="shared" si="26"/>
        <v>Liquid</v>
      </c>
      <c r="B280" s="126"/>
      <c r="C280" s="126"/>
      <c r="D280" s="126"/>
      <c r="E280" s="127"/>
      <c r="F280" s="127"/>
      <c r="G280" s="128"/>
      <c r="H280" s="129">
        <f t="shared" si="30"/>
        <v>0</v>
      </c>
      <c r="I280" s="130"/>
      <c r="J280" s="126" t="s">
        <v>101</v>
      </c>
      <c r="K280" s="131"/>
      <c r="L280" s="131"/>
      <c r="M280" s="129">
        <f t="shared" si="29"/>
        <v>0</v>
      </c>
      <c r="N280" s="129">
        <f t="shared" si="27"/>
        <v>0</v>
      </c>
      <c r="O280" s="129">
        <f t="shared" si="28"/>
        <v>0</v>
      </c>
      <c r="P280" s="132">
        <f t="shared" si="25"/>
        <v>0</v>
      </c>
      <c r="Q280" s="132"/>
      <c r="R280" s="129"/>
      <c r="S280" s="129"/>
      <c r="T280" s="129"/>
      <c r="U280" s="132"/>
      <c r="V280" s="132"/>
      <c r="W280" s="129"/>
      <c r="X280" s="129"/>
      <c r="Y280" s="129"/>
      <c r="Z280" s="129"/>
    </row>
    <row r="281" spans="1:26" ht="15">
      <c r="A281" s="125" t="str">
        <f t="shared" si="26"/>
        <v>Liquid</v>
      </c>
      <c r="B281" s="126"/>
      <c r="C281" s="126"/>
      <c r="D281" s="126"/>
      <c r="E281" s="127"/>
      <c r="F281" s="127"/>
      <c r="G281" s="128"/>
      <c r="H281" s="129">
        <f t="shared" si="30"/>
        <v>0</v>
      </c>
      <c r="I281" s="130"/>
      <c r="J281" s="126" t="s">
        <v>101</v>
      </c>
      <c r="K281" s="131"/>
      <c r="L281" s="131"/>
      <c r="M281" s="129">
        <f t="shared" si="29"/>
        <v>0</v>
      </c>
      <c r="N281" s="129">
        <f t="shared" si="27"/>
        <v>0</v>
      </c>
      <c r="O281" s="129">
        <f t="shared" si="28"/>
        <v>0</v>
      </c>
      <c r="P281" s="132">
        <f t="shared" si="25"/>
        <v>0</v>
      </c>
      <c r="Q281" s="132"/>
      <c r="R281" s="129"/>
      <c r="S281" s="129"/>
      <c r="T281" s="129"/>
      <c r="U281" s="132"/>
      <c r="V281" s="132"/>
      <c r="W281" s="129"/>
      <c r="X281" s="129"/>
      <c r="Y281" s="129"/>
      <c r="Z281" s="129"/>
    </row>
    <row r="282" spans="1:26" ht="15">
      <c r="A282" s="125" t="str">
        <f t="shared" si="26"/>
        <v>Liquid</v>
      </c>
      <c r="B282" s="126"/>
      <c r="C282" s="126"/>
      <c r="D282" s="126"/>
      <c r="E282" s="127"/>
      <c r="F282" s="127"/>
      <c r="G282" s="128"/>
      <c r="H282" s="129">
        <f t="shared" si="30"/>
        <v>0</v>
      </c>
      <c r="I282" s="130"/>
      <c r="J282" s="126" t="s">
        <v>101</v>
      </c>
      <c r="K282" s="131"/>
      <c r="L282" s="131"/>
      <c r="M282" s="129">
        <f t="shared" si="29"/>
        <v>0</v>
      </c>
      <c r="N282" s="129">
        <f t="shared" si="27"/>
        <v>0</v>
      </c>
      <c r="O282" s="129">
        <f t="shared" si="28"/>
        <v>0</v>
      </c>
      <c r="P282" s="132">
        <f t="shared" si="25"/>
        <v>0</v>
      </c>
      <c r="Q282" s="132"/>
      <c r="R282" s="129"/>
      <c r="S282" s="129"/>
      <c r="T282" s="129"/>
      <c r="U282" s="132"/>
      <c r="V282" s="132"/>
      <c r="W282" s="129"/>
      <c r="X282" s="129"/>
      <c r="Y282" s="129"/>
      <c r="Z282" s="129"/>
    </row>
    <row r="283" spans="1:26" ht="15">
      <c r="A283" s="125" t="str">
        <f t="shared" si="26"/>
        <v>Liquid</v>
      </c>
      <c r="B283" s="126"/>
      <c r="C283" s="126"/>
      <c r="D283" s="126"/>
      <c r="E283" s="127"/>
      <c r="F283" s="127"/>
      <c r="G283" s="128"/>
      <c r="H283" s="129">
        <f t="shared" si="30"/>
        <v>0</v>
      </c>
      <c r="I283" s="130"/>
      <c r="J283" s="126" t="s">
        <v>101</v>
      </c>
      <c r="K283" s="131"/>
      <c r="L283" s="131"/>
      <c r="M283" s="129">
        <f t="shared" si="29"/>
        <v>0</v>
      </c>
      <c r="N283" s="129">
        <f t="shared" si="27"/>
        <v>0</v>
      </c>
      <c r="O283" s="129">
        <f t="shared" si="28"/>
        <v>0</v>
      </c>
      <c r="P283" s="132">
        <f t="shared" si="25"/>
        <v>0</v>
      </c>
      <c r="Q283" s="132"/>
      <c r="R283" s="129"/>
      <c r="S283" s="129"/>
      <c r="T283" s="129"/>
      <c r="U283" s="132"/>
      <c r="V283" s="132"/>
      <c r="W283" s="129"/>
      <c r="X283" s="129"/>
      <c r="Y283" s="129"/>
      <c r="Z283" s="129"/>
    </row>
    <row r="284" spans="1:26" ht="15">
      <c r="A284" s="125" t="str">
        <f t="shared" si="26"/>
        <v>Liquid</v>
      </c>
      <c r="B284" s="126"/>
      <c r="C284" s="126"/>
      <c r="D284" s="126"/>
      <c r="E284" s="127"/>
      <c r="F284" s="127"/>
      <c r="G284" s="128"/>
      <c r="H284" s="129">
        <f t="shared" si="30"/>
        <v>0</v>
      </c>
      <c r="I284" s="130"/>
      <c r="J284" s="126" t="s">
        <v>101</v>
      </c>
      <c r="K284" s="131"/>
      <c r="L284" s="131"/>
      <c r="M284" s="129">
        <f t="shared" si="29"/>
        <v>0</v>
      </c>
      <c r="N284" s="129">
        <f t="shared" si="27"/>
        <v>0</v>
      </c>
      <c r="O284" s="129">
        <f t="shared" si="28"/>
        <v>0</v>
      </c>
      <c r="P284" s="132">
        <f t="shared" si="25"/>
        <v>0</v>
      </c>
      <c r="Q284" s="132"/>
      <c r="R284" s="129"/>
      <c r="S284" s="129"/>
      <c r="T284" s="129"/>
      <c r="U284" s="132"/>
      <c r="V284" s="132"/>
      <c r="W284" s="129"/>
      <c r="X284" s="129"/>
      <c r="Y284" s="129"/>
      <c r="Z284" s="129"/>
    </row>
    <row r="285" spans="1:26" ht="15">
      <c r="A285" s="125" t="str">
        <f t="shared" si="26"/>
        <v>Liquid</v>
      </c>
      <c r="B285" s="126"/>
      <c r="C285" s="126"/>
      <c r="D285" s="126"/>
      <c r="E285" s="127"/>
      <c r="F285" s="127"/>
      <c r="G285" s="128"/>
      <c r="H285" s="129">
        <f t="shared" si="30"/>
        <v>0</v>
      </c>
      <c r="I285" s="130"/>
      <c r="J285" s="126" t="s">
        <v>101</v>
      </c>
      <c r="K285" s="131"/>
      <c r="L285" s="131"/>
      <c r="M285" s="129">
        <f t="shared" si="29"/>
        <v>0</v>
      </c>
      <c r="N285" s="129">
        <f t="shared" si="27"/>
        <v>0</v>
      </c>
      <c r="O285" s="129">
        <f t="shared" si="28"/>
        <v>0</v>
      </c>
      <c r="P285" s="132">
        <f t="shared" si="25"/>
        <v>0</v>
      </c>
      <c r="Q285" s="132"/>
      <c r="R285" s="129"/>
      <c r="S285" s="129"/>
      <c r="T285" s="129"/>
      <c r="U285" s="132"/>
      <c r="V285" s="132"/>
      <c r="W285" s="129"/>
      <c r="X285" s="129"/>
      <c r="Y285" s="129"/>
      <c r="Z285" s="129"/>
    </row>
    <row r="286" spans="1:26" ht="15">
      <c r="A286" s="125" t="str">
        <f t="shared" si="26"/>
        <v>Liquid</v>
      </c>
      <c r="B286" s="126"/>
      <c r="C286" s="126"/>
      <c r="D286" s="126"/>
      <c r="E286" s="127"/>
      <c r="F286" s="127"/>
      <c r="G286" s="128"/>
      <c r="H286" s="129">
        <f t="shared" si="30"/>
        <v>0</v>
      </c>
      <c r="I286" s="130"/>
      <c r="J286" s="126" t="s">
        <v>101</v>
      </c>
      <c r="K286" s="131"/>
      <c r="L286" s="131"/>
      <c r="M286" s="129">
        <f t="shared" si="29"/>
        <v>0</v>
      </c>
      <c r="N286" s="129">
        <f t="shared" si="27"/>
        <v>0</v>
      </c>
      <c r="O286" s="129">
        <f t="shared" si="28"/>
        <v>0</v>
      </c>
      <c r="P286" s="132">
        <f t="shared" si="25"/>
        <v>0</v>
      </c>
      <c r="Q286" s="132"/>
      <c r="R286" s="129"/>
      <c r="S286" s="129"/>
      <c r="T286" s="129"/>
      <c r="U286" s="132"/>
      <c r="V286" s="132"/>
      <c r="W286" s="129"/>
      <c r="X286" s="129"/>
      <c r="Y286" s="129"/>
      <c r="Z286" s="129"/>
    </row>
    <row r="287" spans="1:26" ht="15">
      <c r="A287" s="125" t="str">
        <f t="shared" si="26"/>
        <v>Liquid</v>
      </c>
      <c r="B287" s="126"/>
      <c r="C287" s="126"/>
      <c r="D287" s="126"/>
      <c r="E287" s="127"/>
      <c r="F287" s="127"/>
      <c r="G287" s="128"/>
      <c r="H287" s="129">
        <f t="shared" si="30"/>
        <v>0</v>
      </c>
      <c r="I287" s="130"/>
      <c r="J287" s="126" t="s">
        <v>101</v>
      </c>
      <c r="K287" s="131"/>
      <c r="L287" s="131"/>
      <c r="M287" s="129">
        <f t="shared" si="29"/>
        <v>0</v>
      </c>
      <c r="N287" s="129">
        <f t="shared" si="27"/>
        <v>0</v>
      </c>
      <c r="O287" s="129">
        <f t="shared" si="28"/>
        <v>0</v>
      </c>
      <c r="P287" s="132">
        <f t="shared" si="25"/>
        <v>0</v>
      </c>
      <c r="Q287" s="132"/>
      <c r="R287" s="129"/>
      <c r="S287" s="129"/>
      <c r="T287" s="129"/>
      <c r="U287" s="132"/>
      <c r="V287" s="132"/>
      <c r="W287" s="129"/>
      <c r="X287" s="129"/>
      <c r="Y287" s="129"/>
      <c r="Z287" s="129"/>
    </row>
    <row r="288" spans="1:26" ht="15">
      <c r="A288" s="125" t="str">
        <f t="shared" si="26"/>
        <v>Liquid</v>
      </c>
      <c r="B288" s="126"/>
      <c r="C288" s="126"/>
      <c r="D288" s="126"/>
      <c r="E288" s="127"/>
      <c r="F288" s="127"/>
      <c r="G288" s="128"/>
      <c r="H288" s="129">
        <f t="shared" si="30"/>
        <v>0</v>
      </c>
      <c r="I288" s="130"/>
      <c r="J288" s="126" t="s">
        <v>101</v>
      </c>
      <c r="K288" s="131"/>
      <c r="L288" s="131"/>
      <c r="M288" s="129">
        <f t="shared" si="29"/>
        <v>0</v>
      </c>
      <c r="N288" s="129">
        <f t="shared" si="27"/>
        <v>0</v>
      </c>
      <c r="O288" s="129">
        <f t="shared" si="28"/>
        <v>0</v>
      </c>
      <c r="P288" s="132">
        <f t="shared" si="25"/>
        <v>0</v>
      </c>
      <c r="Q288" s="132"/>
      <c r="R288" s="129"/>
      <c r="S288" s="129"/>
      <c r="T288" s="129"/>
      <c r="U288" s="132"/>
      <c r="V288" s="132"/>
      <c r="W288" s="129"/>
      <c r="X288" s="129"/>
      <c r="Y288" s="129"/>
      <c r="Z288" s="129"/>
    </row>
    <row r="289" spans="1:26" ht="15">
      <c r="A289" s="125" t="str">
        <f t="shared" si="26"/>
        <v>Liquid</v>
      </c>
      <c r="B289" s="126"/>
      <c r="C289" s="126"/>
      <c r="D289" s="126"/>
      <c r="E289" s="127"/>
      <c r="F289" s="127"/>
      <c r="G289" s="128"/>
      <c r="H289" s="129">
        <f t="shared" si="30"/>
        <v>0</v>
      </c>
      <c r="I289" s="130"/>
      <c r="J289" s="126" t="s">
        <v>101</v>
      </c>
      <c r="K289" s="131"/>
      <c r="L289" s="131"/>
      <c r="M289" s="129">
        <f t="shared" si="29"/>
        <v>0</v>
      </c>
      <c r="N289" s="129">
        <f t="shared" si="27"/>
        <v>0</v>
      </c>
      <c r="O289" s="129">
        <f t="shared" si="28"/>
        <v>0</v>
      </c>
      <c r="P289" s="132">
        <f t="shared" si="25"/>
        <v>0</v>
      </c>
      <c r="Q289" s="132"/>
      <c r="R289" s="129"/>
      <c r="S289" s="129"/>
      <c r="T289" s="129"/>
      <c r="U289" s="132"/>
      <c r="V289" s="132"/>
      <c r="W289" s="129"/>
      <c r="X289" s="129"/>
      <c r="Y289" s="129"/>
      <c r="Z289" s="129"/>
    </row>
    <row r="290" spans="1:26" ht="15">
      <c r="A290" s="125" t="str">
        <f t="shared" si="26"/>
        <v>Liquid</v>
      </c>
      <c r="B290" s="126"/>
      <c r="C290" s="126"/>
      <c r="D290" s="126"/>
      <c r="E290" s="127"/>
      <c r="F290" s="127"/>
      <c r="G290" s="128"/>
      <c r="H290" s="129">
        <f t="shared" si="30"/>
        <v>0</v>
      </c>
      <c r="I290" s="130"/>
      <c r="J290" s="126" t="s">
        <v>101</v>
      </c>
      <c r="K290" s="131"/>
      <c r="L290" s="131"/>
      <c r="M290" s="129">
        <f t="shared" si="29"/>
        <v>0</v>
      </c>
      <c r="N290" s="129">
        <f t="shared" si="27"/>
        <v>0</v>
      </c>
      <c r="O290" s="129">
        <f t="shared" si="28"/>
        <v>0</v>
      </c>
      <c r="P290" s="132">
        <f t="shared" si="25"/>
        <v>0</v>
      </c>
      <c r="Q290" s="132"/>
      <c r="R290" s="129"/>
      <c r="S290" s="129"/>
      <c r="T290" s="129"/>
      <c r="U290" s="132"/>
      <c r="V290" s="132"/>
      <c r="W290" s="129"/>
      <c r="X290" s="129"/>
      <c r="Y290" s="129"/>
      <c r="Z290" s="129"/>
    </row>
    <row r="291" spans="1:26" ht="15">
      <c r="A291" s="125" t="str">
        <f t="shared" si="26"/>
        <v>Liquid</v>
      </c>
      <c r="B291" s="126"/>
      <c r="C291" s="126"/>
      <c r="D291" s="126"/>
      <c r="E291" s="127"/>
      <c r="F291" s="127"/>
      <c r="G291" s="128"/>
      <c r="H291" s="129">
        <f t="shared" si="30"/>
        <v>0</v>
      </c>
      <c r="I291" s="130"/>
      <c r="J291" s="126" t="s">
        <v>101</v>
      </c>
      <c r="K291" s="131"/>
      <c r="L291" s="131"/>
      <c r="M291" s="129">
        <f t="shared" si="29"/>
        <v>0</v>
      </c>
      <c r="N291" s="129">
        <f t="shared" si="27"/>
        <v>0</v>
      </c>
      <c r="O291" s="129">
        <f t="shared" si="28"/>
        <v>0</v>
      </c>
      <c r="P291" s="132">
        <f t="shared" si="25"/>
        <v>0</v>
      </c>
      <c r="Q291" s="132"/>
      <c r="R291" s="129"/>
      <c r="S291" s="129"/>
      <c r="T291" s="129"/>
      <c r="U291" s="132"/>
      <c r="V291" s="132"/>
      <c r="W291" s="129"/>
      <c r="X291" s="129"/>
      <c r="Y291" s="129"/>
      <c r="Z291" s="129"/>
    </row>
    <row r="292" spans="1:26" ht="15">
      <c r="A292" s="125" t="str">
        <f t="shared" si="26"/>
        <v>Liquid</v>
      </c>
      <c r="B292" s="126"/>
      <c r="C292" s="126"/>
      <c r="D292" s="126"/>
      <c r="E292" s="127"/>
      <c r="F292" s="127"/>
      <c r="G292" s="128"/>
      <c r="H292" s="129">
        <f t="shared" si="30"/>
        <v>0</v>
      </c>
      <c r="I292" s="130"/>
      <c r="J292" s="126" t="s">
        <v>101</v>
      </c>
      <c r="K292" s="131"/>
      <c r="L292" s="131"/>
      <c r="M292" s="129">
        <f t="shared" si="29"/>
        <v>0</v>
      </c>
      <c r="N292" s="129">
        <f t="shared" si="27"/>
        <v>0</v>
      </c>
      <c r="O292" s="129">
        <f t="shared" si="28"/>
        <v>0</v>
      </c>
      <c r="P292" s="132">
        <f t="shared" si="25"/>
        <v>0</v>
      </c>
      <c r="Q292" s="132"/>
      <c r="R292" s="129"/>
      <c r="S292" s="129"/>
      <c r="T292" s="129"/>
      <c r="U292" s="132"/>
      <c r="V292" s="132"/>
      <c r="W292" s="129"/>
      <c r="X292" s="129"/>
      <c r="Y292" s="129"/>
      <c r="Z292" s="129"/>
    </row>
    <row r="293" spans="1:26" ht="15">
      <c r="A293" s="125" t="str">
        <f t="shared" si="26"/>
        <v>Liquid</v>
      </c>
      <c r="B293" s="126"/>
      <c r="C293" s="126"/>
      <c r="D293" s="126"/>
      <c r="E293" s="127"/>
      <c r="F293" s="127"/>
      <c r="G293" s="128"/>
      <c r="H293" s="129">
        <f t="shared" si="30"/>
        <v>0</v>
      </c>
      <c r="I293" s="130"/>
      <c r="J293" s="126" t="s">
        <v>101</v>
      </c>
      <c r="K293" s="131"/>
      <c r="L293" s="131"/>
      <c r="M293" s="129">
        <f t="shared" si="29"/>
        <v>0</v>
      </c>
      <c r="N293" s="129">
        <f t="shared" si="27"/>
        <v>0</v>
      </c>
      <c r="O293" s="129">
        <f t="shared" si="28"/>
        <v>0</v>
      </c>
      <c r="P293" s="132">
        <f t="shared" si="25"/>
        <v>0</v>
      </c>
      <c r="Q293" s="132"/>
      <c r="R293" s="129"/>
      <c r="S293" s="129"/>
      <c r="T293" s="129"/>
      <c r="U293" s="132"/>
      <c r="V293" s="132"/>
      <c r="W293" s="129"/>
      <c r="X293" s="129"/>
      <c r="Y293" s="129"/>
      <c r="Z293" s="129"/>
    </row>
    <row r="294" spans="1:26" ht="15">
      <c r="A294" s="125" t="str">
        <f t="shared" si="26"/>
        <v>Liquid</v>
      </c>
      <c r="B294" s="126"/>
      <c r="C294" s="126"/>
      <c r="D294" s="126"/>
      <c r="E294" s="127"/>
      <c r="F294" s="127"/>
      <c r="G294" s="128"/>
      <c r="H294" s="129">
        <f t="shared" si="30"/>
        <v>0</v>
      </c>
      <c r="I294" s="130"/>
      <c r="J294" s="126" t="s">
        <v>101</v>
      </c>
      <c r="K294" s="131"/>
      <c r="L294" s="131"/>
      <c r="M294" s="129">
        <f t="shared" si="29"/>
        <v>0</v>
      </c>
      <c r="N294" s="129">
        <f t="shared" si="27"/>
        <v>0</v>
      </c>
      <c r="O294" s="129">
        <f t="shared" si="28"/>
        <v>0</v>
      </c>
      <c r="P294" s="132">
        <f t="shared" si="25"/>
        <v>0</v>
      </c>
      <c r="Q294" s="132"/>
      <c r="R294" s="129"/>
      <c r="S294" s="129"/>
      <c r="T294" s="129"/>
      <c r="U294" s="132"/>
      <c r="V294" s="132"/>
      <c r="W294" s="129"/>
      <c r="X294" s="129"/>
      <c r="Y294" s="129"/>
      <c r="Z294" s="129"/>
    </row>
    <row r="295" spans="1:26" ht="15">
      <c r="A295" s="125" t="str">
        <f t="shared" si="26"/>
        <v>Liquid</v>
      </c>
      <c r="B295" s="126"/>
      <c r="C295" s="126"/>
      <c r="D295" s="126"/>
      <c r="E295" s="127"/>
      <c r="F295" s="127"/>
      <c r="G295" s="128"/>
      <c r="H295" s="129">
        <f t="shared" si="30"/>
        <v>0</v>
      </c>
      <c r="I295" s="130"/>
      <c r="J295" s="126" t="s">
        <v>101</v>
      </c>
      <c r="K295" s="131"/>
      <c r="L295" s="131"/>
      <c r="M295" s="129">
        <f t="shared" si="29"/>
        <v>0</v>
      </c>
      <c r="N295" s="129">
        <f t="shared" si="27"/>
        <v>0</v>
      </c>
      <c r="O295" s="129">
        <f t="shared" si="28"/>
        <v>0</v>
      </c>
      <c r="P295" s="132">
        <f t="shared" si="25"/>
        <v>0</v>
      </c>
      <c r="Q295" s="132"/>
      <c r="R295" s="129"/>
      <c r="S295" s="129"/>
      <c r="T295" s="129"/>
      <c r="U295" s="132"/>
      <c r="V295" s="132"/>
      <c r="W295" s="129"/>
      <c r="X295" s="129"/>
      <c r="Y295" s="129"/>
      <c r="Z295" s="129"/>
    </row>
    <row r="296" spans="1:26" ht="15">
      <c r="A296" s="125" t="str">
        <f t="shared" si="26"/>
        <v>Liquid</v>
      </c>
      <c r="B296" s="126"/>
      <c r="C296" s="126"/>
      <c r="D296" s="126"/>
      <c r="E296" s="127"/>
      <c r="F296" s="127"/>
      <c r="G296" s="128"/>
      <c r="H296" s="129">
        <f t="shared" si="30"/>
        <v>0</v>
      </c>
      <c r="I296" s="130"/>
      <c r="J296" s="126" t="s">
        <v>101</v>
      </c>
      <c r="K296" s="131"/>
      <c r="L296" s="131"/>
      <c r="M296" s="129">
        <f t="shared" si="29"/>
        <v>0</v>
      </c>
      <c r="N296" s="129">
        <f t="shared" si="27"/>
        <v>0</v>
      </c>
      <c r="O296" s="129">
        <f t="shared" si="28"/>
        <v>0</v>
      </c>
      <c r="P296" s="132">
        <f t="shared" si="25"/>
        <v>0</v>
      </c>
      <c r="Q296" s="132"/>
      <c r="R296" s="129"/>
      <c r="S296" s="129"/>
      <c r="T296" s="129"/>
      <c r="U296" s="132"/>
      <c r="V296" s="132"/>
      <c r="W296" s="129"/>
      <c r="X296" s="129"/>
      <c r="Y296" s="129"/>
      <c r="Z296" s="129"/>
    </row>
    <row r="297" spans="1:26" ht="15">
      <c r="A297" s="125" t="str">
        <f t="shared" si="26"/>
        <v>Liquid</v>
      </c>
      <c r="B297" s="126"/>
      <c r="C297" s="126"/>
      <c r="D297" s="126"/>
      <c r="E297" s="127"/>
      <c r="F297" s="127"/>
      <c r="G297" s="128"/>
      <c r="H297" s="129">
        <f t="shared" si="30"/>
        <v>0</v>
      </c>
      <c r="I297" s="130"/>
      <c r="J297" s="126" t="s">
        <v>101</v>
      </c>
      <c r="K297" s="131"/>
      <c r="L297" s="131"/>
      <c r="M297" s="129">
        <f t="shared" si="29"/>
        <v>0</v>
      </c>
      <c r="N297" s="129">
        <f t="shared" si="27"/>
        <v>0</v>
      </c>
      <c r="O297" s="129">
        <f t="shared" si="28"/>
        <v>0</v>
      </c>
      <c r="P297" s="132">
        <f t="shared" si="25"/>
        <v>0</v>
      </c>
      <c r="Q297" s="132"/>
      <c r="R297" s="129"/>
      <c r="S297" s="129"/>
      <c r="T297" s="129"/>
      <c r="U297" s="132"/>
      <c r="V297" s="132"/>
      <c r="W297" s="129"/>
      <c r="X297" s="129"/>
      <c r="Y297" s="129"/>
      <c r="Z297" s="129"/>
    </row>
    <row r="298" spans="1:26" ht="15">
      <c r="A298" s="125" t="str">
        <f t="shared" si="26"/>
        <v>Liquid</v>
      </c>
      <c r="B298" s="126"/>
      <c r="C298" s="126"/>
      <c r="D298" s="126"/>
      <c r="E298" s="127"/>
      <c r="F298" s="127"/>
      <c r="G298" s="128"/>
      <c r="H298" s="129">
        <f t="shared" si="30"/>
        <v>0</v>
      </c>
      <c r="I298" s="130"/>
      <c r="J298" s="126" t="s">
        <v>101</v>
      </c>
      <c r="K298" s="131"/>
      <c r="L298" s="131"/>
      <c r="M298" s="129">
        <f t="shared" si="29"/>
        <v>0</v>
      </c>
      <c r="N298" s="129">
        <f t="shared" si="27"/>
        <v>0</v>
      </c>
      <c r="O298" s="129">
        <f t="shared" si="28"/>
        <v>0</v>
      </c>
      <c r="P298" s="132">
        <f t="shared" si="25"/>
        <v>0</v>
      </c>
      <c r="Q298" s="132"/>
      <c r="R298" s="129"/>
      <c r="S298" s="129"/>
      <c r="T298" s="129"/>
      <c r="U298" s="132"/>
      <c r="V298" s="132"/>
      <c r="W298" s="129"/>
      <c r="X298" s="129"/>
      <c r="Y298" s="129"/>
      <c r="Z298" s="129"/>
    </row>
    <row r="299" spans="1:26" ht="15">
      <c r="A299" s="125" t="str">
        <f t="shared" si="26"/>
        <v>Liquid</v>
      </c>
      <c r="B299" s="126"/>
      <c r="C299" s="126"/>
      <c r="D299" s="126"/>
      <c r="E299" s="127"/>
      <c r="F299" s="127"/>
      <c r="G299" s="128"/>
      <c r="H299" s="129">
        <f t="shared" si="30"/>
        <v>0</v>
      </c>
      <c r="I299" s="130"/>
      <c r="J299" s="126" t="s">
        <v>101</v>
      </c>
      <c r="K299" s="131"/>
      <c r="L299" s="131"/>
      <c r="M299" s="129">
        <f t="shared" si="29"/>
        <v>0</v>
      </c>
      <c r="N299" s="129">
        <f t="shared" si="27"/>
        <v>0</v>
      </c>
      <c r="O299" s="129">
        <f t="shared" si="28"/>
        <v>0</v>
      </c>
      <c r="P299" s="132">
        <f t="shared" si="25"/>
        <v>0</v>
      </c>
      <c r="Q299" s="132"/>
      <c r="R299" s="129"/>
      <c r="S299" s="129"/>
      <c r="T299" s="129"/>
      <c r="U299" s="132"/>
      <c r="V299" s="132"/>
      <c r="W299" s="129"/>
      <c r="X299" s="129"/>
      <c r="Y299" s="129"/>
      <c r="Z299" s="129"/>
    </row>
    <row r="300" spans="1:26" ht="15">
      <c r="A300" s="125" t="str">
        <f t="shared" si="26"/>
        <v>Liquid</v>
      </c>
      <c r="B300" s="126"/>
      <c r="C300" s="126"/>
      <c r="D300" s="126"/>
      <c r="E300" s="127"/>
      <c r="F300" s="127"/>
      <c r="G300" s="128"/>
      <c r="H300" s="129">
        <f t="shared" si="30"/>
        <v>0</v>
      </c>
      <c r="I300" s="130"/>
      <c r="J300" s="126" t="s">
        <v>101</v>
      </c>
      <c r="K300" s="131"/>
      <c r="L300" s="131"/>
      <c r="M300" s="129">
        <f t="shared" si="29"/>
        <v>0</v>
      </c>
      <c r="N300" s="129">
        <f t="shared" si="27"/>
        <v>0</v>
      </c>
      <c r="O300" s="129">
        <f t="shared" si="28"/>
        <v>0</v>
      </c>
      <c r="P300" s="132">
        <f t="shared" si="25"/>
        <v>0</v>
      </c>
      <c r="Q300" s="132"/>
      <c r="R300" s="129"/>
      <c r="S300" s="129"/>
      <c r="T300" s="129"/>
      <c r="U300" s="132"/>
      <c r="V300" s="132"/>
      <c r="W300" s="129"/>
      <c r="X300" s="129"/>
      <c r="Y300" s="129"/>
      <c r="Z300" s="129"/>
    </row>
    <row r="301" spans="1:26" ht="15">
      <c r="A301" s="125" t="str">
        <f t="shared" si="26"/>
        <v>Liquid</v>
      </c>
      <c r="B301" s="126"/>
      <c r="C301" s="126"/>
      <c r="D301" s="126"/>
      <c r="E301" s="127"/>
      <c r="F301" s="127"/>
      <c r="G301" s="128"/>
      <c r="H301" s="129">
        <f t="shared" si="30"/>
        <v>0</v>
      </c>
      <c r="I301" s="130"/>
      <c r="J301" s="126" t="s">
        <v>101</v>
      </c>
      <c r="K301" s="131"/>
      <c r="L301" s="131"/>
      <c r="M301" s="129">
        <f t="shared" si="29"/>
        <v>0</v>
      </c>
      <c r="N301" s="129">
        <f t="shared" si="27"/>
        <v>0</v>
      </c>
      <c r="O301" s="129">
        <f t="shared" si="28"/>
        <v>0</v>
      </c>
      <c r="P301" s="132">
        <f t="shared" si="25"/>
        <v>0</v>
      </c>
      <c r="Q301" s="132"/>
      <c r="R301" s="129"/>
      <c r="S301" s="129"/>
      <c r="T301" s="129"/>
      <c r="U301" s="132"/>
      <c r="V301" s="132"/>
      <c r="W301" s="129"/>
      <c r="X301" s="129"/>
      <c r="Y301" s="129"/>
      <c r="Z301" s="129"/>
    </row>
    <row r="302" spans="1:26" ht="15">
      <c r="A302" s="125" t="str">
        <f t="shared" si="26"/>
        <v>Liquid</v>
      </c>
      <c r="B302" s="126"/>
      <c r="C302" s="126"/>
      <c r="D302" s="126"/>
      <c r="E302" s="127"/>
      <c r="F302" s="127"/>
      <c r="G302" s="128"/>
      <c r="H302" s="129">
        <f t="shared" si="30"/>
        <v>0</v>
      </c>
      <c r="I302" s="130"/>
      <c r="J302" s="126" t="s">
        <v>101</v>
      </c>
      <c r="K302" s="131"/>
      <c r="L302" s="131"/>
      <c r="M302" s="129">
        <f t="shared" si="29"/>
        <v>0</v>
      </c>
      <c r="N302" s="129">
        <f t="shared" si="27"/>
        <v>0</v>
      </c>
      <c r="O302" s="129">
        <f t="shared" si="28"/>
        <v>0</v>
      </c>
      <c r="P302" s="132">
        <f t="shared" si="25"/>
        <v>0</v>
      </c>
      <c r="Q302" s="132"/>
      <c r="R302" s="129"/>
      <c r="S302" s="129"/>
      <c r="T302" s="129"/>
      <c r="U302" s="132"/>
      <c r="V302" s="132"/>
      <c r="W302" s="129"/>
      <c r="X302" s="129"/>
      <c r="Y302" s="129"/>
      <c r="Z302" s="129"/>
    </row>
    <row r="303" spans="1:26" ht="15">
      <c r="A303" s="125" t="str">
        <f t="shared" si="26"/>
        <v>Liquid</v>
      </c>
      <c r="B303" s="126"/>
      <c r="C303" s="126"/>
      <c r="D303" s="126"/>
      <c r="E303" s="127"/>
      <c r="F303" s="127"/>
      <c r="G303" s="128"/>
      <c r="H303" s="129">
        <f t="shared" si="30"/>
        <v>0</v>
      </c>
      <c r="I303" s="130"/>
      <c r="J303" s="126" t="s">
        <v>101</v>
      </c>
      <c r="K303" s="131"/>
      <c r="L303" s="131"/>
      <c r="M303" s="129">
        <f t="shared" si="29"/>
        <v>0</v>
      </c>
      <c r="N303" s="129">
        <f t="shared" si="27"/>
        <v>0</v>
      </c>
      <c r="O303" s="129">
        <f t="shared" si="28"/>
        <v>0</v>
      </c>
      <c r="P303" s="132">
        <f t="shared" si="25"/>
        <v>0</v>
      </c>
      <c r="Q303" s="132"/>
      <c r="R303" s="129"/>
      <c r="S303" s="129"/>
      <c r="T303" s="129"/>
      <c r="U303" s="132"/>
      <c r="V303" s="132"/>
      <c r="W303" s="129"/>
      <c r="X303" s="129"/>
      <c r="Y303" s="129"/>
      <c r="Z303" s="129"/>
    </row>
    <row r="304" spans="1:26" ht="15">
      <c r="A304" s="125" t="str">
        <f t="shared" si="26"/>
        <v>Liquid</v>
      </c>
      <c r="B304" s="126"/>
      <c r="C304" s="126"/>
      <c r="D304" s="126"/>
      <c r="E304" s="127"/>
      <c r="F304" s="127"/>
      <c r="G304" s="128"/>
      <c r="H304" s="129">
        <f t="shared" si="30"/>
        <v>0</v>
      </c>
      <c r="I304" s="130"/>
      <c r="J304" s="126" t="s">
        <v>101</v>
      </c>
      <c r="K304" s="131"/>
      <c r="L304" s="131"/>
      <c r="M304" s="129">
        <f t="shared" si="29"/>
        <v>0</v>
      </c>
      <c r="N304" s="129">
        <f t="shared" si="27"/>
        <v>0</v>
      </c>
      <c r="O304" s="129">
        <f t="shared" si="28"/>
        <v>0</v>
      </c>
      <c r="P304" s="132">
        <f t="shared" si="25"/>
        <v>0</v>
      </c>
      <c r="Q304" s="132"/>
      <c r="R304" s="129"/>
      <c r="S304" s="129"/>
      <c r="T304" s="129"/>
      <c r="U304" s="132"/>
      <c r="V304" s="132"/>
      <c r="W304" s="129"/>
      <c r="X304" s="129"/>
      <c r="Y304" s="129"/>
      <c r="Z304" s="129"/>
    </row>
    <row r="305" spans="1:26" ht="15">
      <c r="A305" s="125" t="str">
        <f t="shared" si="26"/>
        <v>Liquid</v>
      </c>
      <c r="B305" s="126"/>
      <c r="C305" s="126"/>
      <c r="D305" s="126"/>
      <c r="E305" s="127"/>
      <c r="F305" s="127"/>
      <c r="G305" s="128"/>
      <c r="H305" s="129">
        <f t="shared" si="30"/>
        <v>0</v>
      </c>
      <c r="I305" s="130"/>
      <c r="J305" s="126" t="s">
        <v>101</v>
      </c>
      <c r="K305" s="131"/>
      <c r="L305" s="131"/>
      <c r="M305" s="129">
        <f t="shared" si="29"/>
        <v>0</v>
      </c>
      <c r="N305" s="129">
        <f t="shared" si="27"/>
        <v>0</v>
      </c>
      <c r="O305" s="129">
        <f t="shared" si="28"/>
        <v>0</v>
      </c>
      <c r="P305" s="132">
        <f t="shared" si="25"/>
        <v>0</v>
      </c>
      <c r="Q305" s="132"/>
      <c r="R305" s="129"/>
      <c r="S305" s="129"/>
      <c r="T305" s="129"/>
      <c r="U305" s="132"/>
      <c r="V305" s="132"/>
      <c r="W305" s="129"/>
      <c r="X305" s="129"/>
      <c r="Y305" s="129"/>
      <c r="Z305" s="129"/>
    </row>
    <row r="306" spans="1:26" ht="15">
      <c r="A306" s="125" t="str">
        <f t="shared" si="26"/>
        <v>Liquid</v>
      </c>
      <c r="B306" s="126"/>
      <c r="C306" s="126"/>
      <c r="D306" s="126"/>
      <c r="E306" s="127"/>
      <c r="F306" s="127"/>
      <c r="G306" s="128"/>
      <c r="H306" s="129">
        <f t="shared" si="30"/>
        <v>0</v>
      </c>
      <c r="I306" s="130"/>
      <c r="J306" s="126" t="s">
        <v>101</v>
      </c>
      <c r="K306" s="131"/>
      <c r="L306" s="131"/>
      <c r="M306" s="129">
        <f t="shared" si="29"/>
        <v>0</v>
      </c>
      <c r="N306" s="129">
        <f t="shared" si="27"/>
        <v>0</v>
      </c>
      <c r="O306" s="129">
        <f t="shared" si="28"/>
        <v>0</v>
      </c>
      <c r="P306" s="132">
        <f t="shared" si="25"/>
        <v>0</v>
      </c>
      <c r="Q306" s="132"/>
      <c r="R306" s="129"/>
      <c r="S306" s="129"/>
      <c r="T306" s="129"/>
      <c r="U306" s="132"/>
      <c r="V306" s="132"/>
      <c r="W306" s="129"/>
      <c r="X306" s="129"/>
      <c r="Y306" s="129"/>
      <c r="Z306" s="129"/>
    </row>
    <row r="307" spans="1:26" ht="15">
      <c r="A307" s="125" t="str">
        <f t="shared" si="26"/>
        <v>Liquid</v>
      </c>
      <c r="B307" s="126"/>
      <c r="C307" s="126"/>
      <c r="D307" s="126"/>
      <c r="E307" s="127"/>
      <c r="F307" s="127"/>
      <c r="G307" s="128"/>
      <c r="H307" s="129">
        <f t="shared" si="30"/>
        <v>0</v>
      </c>
      <c r="I307" s="130"/>
      <c r="J307" s="126" t="s">
        <v>101</v>
      </c>
      <c r="K307" s="131"/>
      <c r="L307" s="131"/>
      <c r="M307" s="129">
        <f t="shared" si="29"/>
        <v>0</v>
      </c>
      <c r="N307" s="129">
        <f t="shared" si="27"/>
        <v>0</v>
      </c>
      <c r="O307" s="129">
        <f t="shared" si="28"/>
        <v>0</v>
      </c>
      <c r="P307" s="132">
        <f t="shared" si="25"/>
        <v>0</v>
      </c>
      <c r="Q307" s="132"/>
      <c r="R307" s="129"/>
      <c r="S307" s="129"/>
      <c r="T307" s="129"/>
      <c r="U307" s="132"/>
      <c r="V307" s="132"/>
      <c r="W307" s="129"/>
      <c r="X307" s="129"/>
      <c r="Y307" s="129"/>
      <c r="Z307" s="129"/>
    </row>
    <row r="308" spans="1:26" ht="15">
      <c r="A308" s="125" t="str">
        <f t="shared" si="26"/>
        <v>Liquid</v>
      </c>
      <c r="B308" s="126"/>
      <c r="C308" s="126"/>
      <c r="D308" s="126"/>
      <c r="E308" s="127"/>
      <c r="F308" s="127"/>
      <c r="G308" s="128"/>
      <c r="H308" s="129">
        <f t="shared" si="30"/>
        <v>0</v>
      </c>
      <c r="I308" s="130"/>
      <c r="J308" s="126" t="s">
        <v>101</v>
      </c>
      <c r="K308" s="131"/>
      <c r="L308" s="131"/>
      <c r="M308" s="129">
        <f t="shared" si="29"/>
        <v>0</v>
      </c>
      <c r="N308" s="129">
        <f t="shared" si="27"/>
        <v>0</v>
      </c>
      <c r="O308" s="129">
        <f t="shared" si="28"/>
        <v>0</v>
      </c>
      <c r="P308" s="132">
        <f t="shared" si="25"/>
        <v>0</v>
      </c>
      <c r="Q308" s="132"/>
      <c r="R308" s="129"/>
      <c r="S308" s="129"/>
      <c r="T308" s="129"/>
      <c r="U308" s="132"/>
      <c r="V308" s="132"/>
      <c r="W308" s="129"/>
      <c r="X308" s="129"/>
      <c r="Y308" s="129"/>
      <c r="Z308" s="129"/>
    </row>
    <row r="309" spans="1:26" ht="15">
      <c r="A309" s="125" t="str">
        <f t="shared" si="26"/>
        <v>Liquid</v>
      </c>
      <c r="B309" s="126"/>
      <c r="C309" s="126"/>
      <c r="D309" s="126"/>
      <c r="E309" s="127"/>
      <c r="F309" s="127"/>
      <c r="G309" s="128"/>
      <c r="H309" s="129">
        <f t="shared" si="30"/>
        <v>0</v>
      </c>
      <c r="I309" s="130"/>
      <c r="J309" s="126" t="s">
        <v>101</v>
      </c>
      <c r="K309" s="131"/>
      <c r="L309" s="131"/>
      <c r="M309" s="129">
        <f t="shared" si="29"/>
        <v>0</v>
      </c>
      <c r="N309" s="129">
        <f t="shared" si="27"/>
        <v>0</v>
      </c>
      <c r="O309" s="129">
        <f t="shared" si="28"/>
        <v>0</v>
      </c>
      <c r="P309" s="132">
        <f t="shared" si="25"/>
        <v>0</v>
      </c>
      <c r="Q309" s="132"/>
      <c r="R309" s="129"/>
      <c r="S309" s="129"/>
      <c r="T309" s="129"/>
      <c r="U309" s="132"/>
      <c r="V309" s="132"/>
      <c r="W309" s="129"/>
      <c r="X309" s="129"/>
      <c r="Y309" s="129"/>
      <c r="Z309" s="129"/>
    </row>
    <row r="310" spans="1:26" ht="15">
      <c r="A310" s="125" t="str">
        <f t="shared" si="26"/>
        <v>Liquid</v>
      </c>
      <c r="B310" s="126"/>
      <c r="C310" s="126"/>
      <c r="D310" s="126"/>
      <c r="E310" s="127"/>
      <c r="F310" s="127"/>
      <c r="G310" s="128"/>
      <c r="H310" s="129">
        <f t="shared" si="30"/>
        <v>0</v>
      </c>
      <c r="I310" s="130"/>
      <c r="J310" s="126" t="s">
        <v>101</v>
      </c>
      <c r="K310" s="131"/>
      <c r="L310" s="131"/>
      <c r="M310" s="129">
        <f t="shared" si="29"/>
        <v>0</v>
      </c>
      <c r="N310" s="129">
        <f t="shared" si="27"/>
        <v>0</v>
      </c>
      <c r="O310" s="129">
        <f t="shared" si="28"/>
        <v>0</v>
      </c>
      <c r="P310" s="132">
        <f t="shared" si="25"/>
        <v>0</v>
      </c>
      <c r="Q310" s="132"/>
      <c r="R310" s="129"/>
      <c r="S310" s="129"/>
      <c r="T310" s="129"/>
      <c r="U310" s="132"/>
      <c r="V310" s="132"/>
      <c r="W310" s="129"/>
      <c r="X310" s="129"/>
      <c r="Y310" s="129"/>
      <c r="Z310" s="129"/>
    </row>
    <row r="311" spans="1:26" ht="15">
      <c r="A311" s="125" t="str">
        <f t="shared" si="26"/>
        <v>Liquid</v>
      </c>
      <c r="B311" s="126"/>
      <c r="C311" s="126"/>
      <c r="D311" s="126"/>
      <c r="E311" s="127"/>
      <c r="F311" s="127"/>
      <c r="G311" s="128"/>
      <c r="H311" s="129">
        <f t="shared" si="30"/>
        <v>0</v>
      </c>
      <c r="I311" s="130"/>
      <c r="J311" s="126" t="s">
        <v>101</v>
      </c>
      <c r="K311" s="131"/>
      <c r="L311" s="131"/>
      <c r="M311" s="129">
        <f t="shared" si="29"/>
        <v>0</v>
      </c>
      <c r="N311" s="129">
        <f t="shared" si="27"/>
        <v>0</v>
      </c>
      <c r="O311" s="129">
        <f t="shared" si="28"/>
        <v>0</v>
      </c>
      <c r="P311" s="132">
        <f t="shared" si="25"/>
        <v>0</v>
      </c>
      <c r="Q311" s="132"/>
      <c r="R311" s="129"/>
      <c r="S311" s="129"/>
      <c r="T311" s="129"/>
      <c r="U311" s="132"/>
      <c r="V311" s="132"/>
      <c r="W311" s="129"/>
      <c r="X311" s="129"/>
      <c r="Y311" s="129"/>
      <c r="Z311" s="129"/>
    </row>
    <row r="312" spans="1:26" ht="15">
      <c r="A312" s="125" t="str">
        <f t="shared" si="26"/>
        <v>Liquid</v>
      </c>
      <c r="B312" s="126"/>
      <c r="C312" s="126"/>
      <c r="D312" s="126"/>
      <c r="E312" s="127"/>
      <c r="F312" s="127"/>
      <c r="G312" s="128"/>
      <c r="H312" s="129">
        <f t="shared" si="30"/>
        <v>0</v>
      </c>
      <c r="I312" s="130"/>
      <c r="J312" s="126" t="s">
        <v>101</v>
      </c>
      <c r="K312" s="131"/>
      <c r="L312" s="131"/>
      <c r="M312" s="129">
        <f t="shared" si="29"/>
        <v>0</v>
      </c>
      <c r="N312" s="129">
        <f t="shared" si="27"/>
        <v>0</v>
      </c>
      <c r="O312" s="129">
        <f t="shared" si="28"/>
        <v>0</v>
      </c>
      <c r="P312" s="132">
        <f t="shared" si="25"/>
        <v>0</v>
      </c>
      <c r="Q312" s="132"/>
      <c r="R312" s="129"/>
      <c r="S312" s="129"/>
      <c r="T312" s="129"/>
      <c r="U312" s="132"/>
      <c r="V312" s="132"/>
      <c r="W312" s="129"/>
      <c r="X312" s="129"/>
      <c r="Y312" s="129"/>
      <c r="Z312" s="129"/>
    </row>
    <row r="313" spans="1:26" ht="15">
      <c r="A313" s="125" t="str">
        <f t="shared" si="26"/>
        <v>Liquid</v>
      </c>
      <c r="B313" s="126"/>
      <c r="C313" s="126"/>
      <c r="D313" s="126"/>
      <c r="E313" s="127"/>
      <c r="F313" s="127"/>
      <c r="G313" s="128"/>
      <c r="H313" s="129">
        <f t="shared" si="30"/>
        <v>0</v>
      </c>
      <c r="I313" s="130"/>
      <c r="J313" s="126" t="s">
        <v>101</v>
      </c>
      <c r="K313" s="131"/>
      <c r="L313" s="131"/>
      <c r="M313" s="129">
        <f t="shared" si="29"/>
        <v>0</v>
      </c>
      <c r="N313" s="129">
        <f t="shared" si="27"/>
        <v>0</v>
      </c>
      <c r="O313" s="129">
        <f t="shared" si="28"/>
        <v>0</v>
      </c>
      <c r="P313" s="132">
        <f t="shared" si="25"/>
        <v>0</v>
      </c>
      <c r="Q313" s="132"/>
      <c r="R313" s="129"/>
      <c r="S313" s="129"/>
      <c r="T313" s="129"/>
      <c r="U313" s="132"/>
      <c r="V313" s="132"/>
      <c r="W313" s="129"/>
      <c r="X313" s="129"/>
      <c r="Y313" s="129"/>
      <c r="Z313" s="129"/>
    </row>
    <row r="314" spans="1:26" ht="15">
      <c r="A314" s="125" t="str">
        <f t="shared" si="26"/>
        <v>Liquid</v>
      </c>
      <c r="B314" s="126"/>
      <c r="C314" s="126"/>
      <c r="D314" s="126"/>
      <c r="E314" s="127"/>
      <c r="F314" s="127"/>
      <c r="G314" s="128"/>
      <c r="H314" s="129">
        <f t="shared" si="30"/>
        <v>0</v>
      </c>
      <c r="I314" s="130"/>
      <c r="J314" s="126" t="s">
        <v>101</v>
      </c>
      <c r="K314" s="131"/>
      <c r="L314" s="131"/>
      <c r="M314" s="129">
        <f t="shared" si="29"/>
        <v>0</v>
      </c>
      <c r="N314" s="129">
        <f t="shared" si="27"/>
        <v>0</v>
      </c>
      <c r="O314" s="129">
        <f t="shared" si="28"/>
        <v>0</v>
      </c>
      <c r="P314" s="132">
        <f t="shared" si="25"/>
        <v>0</v>
      </c>
      <c r="Q314" s="132"/>
      <c r="R314" s="129"/>
      <c r="S314" s="129"/>
      <c r="T314" s="129"/>
      <c r="U314" s="132"/>
      <c r="V314" s="132"/>
      <c r="W314" s="129"/>
      <c r="X314" s="129"/>
      <c r="Y314" s="129"/>
      <c r="Z314" s="129"/>
    </row>
    <row r="315" spans="1:26" ht="15">
      <c r="A315" s="125" t="str">
        <f t="shared" si="26"/>
        <v>Liquid</v>
      </c>
      <c r="B315" s="126"/>
      <c r="C315" s="126"/>
      <c r="D315" s="126"/>
      <c r="E315" s="127"/>
      <c r="F315" s="127"/>
      <c r="G315" s="128"/>
      <c r="H315" s="129">
        <f t="shared" si="30"/>
        <v>0</v>
      </c>
      <c r="I315" s="130"/>
      <c r="J315" s="126" t="s">
        <v>101</v>
      </c>
      <c r="K315" s="131"/>
      <c r="L315" s="131"/>
      <c r="M315" s="129">
        <f t="shared" si="29"/>
        <v>0</v>
      </c>
      <c r="N315" s="129">
        <f t="shared" si="27"/>
        <v>0</v>
      </c>
      <c r="O315" s="129">
        <f t="shared" si="28"/>
        <v>0</v>
      </c>
      <c r="P315" s="132">
        <f t="shared" si="25"/>
        <v>0</v>
      </c>
      <c r="Q315" s="132"/>
      <c r="R315" s="129"/>
      <c r="S315" s="129"/>
      <c r="T315" s="129"/>
      <c r="U315" s="132"/>
      <c r="V315" s="132"/>
      <c r="W315" s="129"/>
      <c r="X315" s="129"/>
      <c r="Y315" s="129"/>
      <c r="Z315" s="129"/>
    </row>
    <row r="316" spans="1:26" ht="15">
      <c r="A316" s="125" t="str">
        <f t="shared" si="26"/>
        <v>Liquid</v>
      </c>
      <c r="B316" s="126"/>
      <c r="C316" s="126"/>
      <c r="D316" s="126"/>
      <c r="E316" s="127"/>
      <c r="F316" s="127"/>
      <c r="G316" s="128"/>
      <c r="H316" s="129">
        <f t="shared" si="30"/>
        <v>0</v>
      </c>
      <c r="I316" s="130"/>
      <c r="J316" s="126" t="s">
        <v>101</v>
      </c>
      <c r="K316" s="131"/>
      <c r="L316" s="131"/>
      <c r="M316" s="129">
        <f t="shared" si="29"/>
        <v>0</v>
      </c>
      <c r="N316" s="129">
        <f t="shared" si="27"/>
        <v>0</v>
      </c>
      <c r="O316" s="129">
        <f t="shared" si="28"/>
        <v>0</v>
      </c>
      <c r="P316" s="132">
        <f t="shared" si="25"/>
        <v>0</v>
      </c>
      <c r="Q316" s="132"/>
      <c r="R316" s="129"/>
      <c r="S316" s="129"/>
      <c r="T316" s="129"/>
      <c r="U316" s="132"/>
      <c r="V316" s="132"/>
      <c r="W316" s="129"/>
      <c r="X316" s="129"/>
      <c r="Y316" s="129"/>
      <c r="Z316" s="129"/>
    </row>
    <row r="317" spans="1:26" ht="15">
      <c r="A317" s="125" t="str">
        <f t="shared" si="26"/>
        <v>Liquid</v>
      </c>
      <c r="B317" s="126"/>
      <c r="C317" s="126"/>
      <c r="D317" s="126"/>
      <c r="E317" s="127"/>
      <c r="F317" s="127"/>
      <c r="G317" s="128"/>
      <c r="H317" s="129">
        <f t="shared" si="30"/>
        <v>0</v>
      </c>
      <c r="I317" s="130"/>
      <c r="J317" s="126" t="s">
        <v>101</v>
      </c>
      <c r="K317" s="131"/>
      <c r="L317" s="131"/>
      <c r="M317" s="129">
        <f t="shared" si="29"/>
        <v>0</v>
      </c>
      <c r="N317" s="129">
        <f t="shared" si="27"/>
        <v>0</v>
      </c>
      <c r="O317" s="129">
        <f t="shared" si="28"/>
        <v>0</v>
      </c>
      <c r="P317" s="132">
        <f t="shared" si="25"/>
        <v>0</v>
      </c>
      <c r="Q317" s="132"/>
      <c r="R317" s="129"/>
      <c r="S317" s="129"/>
      <c r="T317" s="129"/>
      <c r="U317" s="132"/>
      <c r="V317" s="132"/>
      <c r="W317" s="129"/>
      <c r="X317" s="129"/>
      <c r="Y317" s="129"/>
      <c r="Z317" s="129"/>
    </row>
    <row r="318" spans="1:26" ht="15">
      <c r="A318" s="125" t="str">
        <f t="shared" si="26"/>
        <v>Liquid</v>
      </c>
      <c r="B318" s="126"/>
      <c r="C318" s="126"/>
      <c r="D318" s="126"/>
      <c r="E318" s="127"/>
      <c r="F318" s="127"/>
      <c r="G318" s="128"/>
      <c r="H318" s="129">
        <f t="shared" si="30"/>
        <v>0</v>
      </c>
      <c r="I318" s="130"/>
      <c r="J318" s="126" t="s">
        <v>101</v>
      </c>
      <c r="K318" s="131"/>
      <c r="L318" s="131"/>
      <c r="M318" s="129">
        <f t="shared" si="29"/>
        <v>0</v>
      </c>
      <c r="N318" s="129">
        <f t="shared" si="27"/>
        <v>0</v>
      </c>
      <c r="O318" s="129">
        <f t="shared" si="28"/>
        <v>0</v>
      </c>
      <c r="P318" s="132">
        <f t="shared" si="25"/>
        <v>0</v>
      </c>
      <c r="Q318" s="132"/>
      <c r="R318" s="129"/>
      <c r="S318" s="129"/>
      <c r="T318" s="129"/>
      <c r="U318" s="132"/>
      <c r="V318" s="132"/>
      <c r="W318" s="129"/>
      <c r="X318" s="129"/>
      <c r="Y318" s="129"/>
      <c r="Z318" s="129"/>
    </row>
    <row r="319" spans="1:26" ht="15">
      <c r="A319" s="125" t="str">
        <f t="shared" si="26"/>
        <v>Liquid</v>
      </c>
      <c r="B319" s="126"/>
      <c r="C319" s="126"/>
      <c r="D319" s="126"/>
      <c r="E319" s="127"/>
      <c r="F319" s="127"/>
      <c r="G319" s="128"/>
      <c r="H319" s="129">
        <f t="shared" si="30"/>
        <v>0</v>
      </c>
      <c r="I319" s="130"/>
      <c r="J319" s="126" t="s">
        <v>101</v>
      </c>
      <c r="K319" s="131"/>
      <c r="L319" s="131"/>
      <c r="M319" s="129">
        <f t="shared" si="29"/>
        <v>0</v>
      </c>
      <c r="N319" s="129">
        <f t="shared" si="27"/>
        <v>0</v>
      </c>
      <c r="O319" s="129">
        <f t="shared" si="28"/>
        <v>0</v>
      </c>
      <c r="P319" s="132">
        <f t="shared" si="25"/>
        <v>0</v>
      </c>
      <c r="Q319" s="132"/>
      <c r="R319" s="129"/>
      <c r="S319" s="129"/>
      <c r="T319" s="129"/>
      <c r="U319" s="132"/>
      <c r="V319" s="132"/>
      <c r="W319" s="129"/>
      <c r="X319" s="129"/>
      <c r="Y319" s="129"/>
      <c r="Z319" s="129"/>
    </row>
    <row r="320" spans="1:26" ht="15">
      <c r="A320" s="125" t="str">
        <f t="shared" si="26"/>
        <v>Liquid</v>
      </c>
      <c r="B320" s="126"/>
      <c r="C320" s="126"/>
      <c r="D320" s="126"/>
      <c r="E320" s="127"/>
      <c r="F320" s="127"/>
      <c r="G320" s="128"/>
      <c r="H320" s="129">
        <f t="shared" si="30"/>
        <v>0</v>
      </c>
      <c r="I320" s="130"/>
      <c r="J320" s="126" t="s">
        <v>101</v>
      </c>
      <c r="K320" s="131"/>
      <c r="L320" s="131"/>
      <c r="M320" s="129">
        <f t="shared" si="29"/>
        <v>0</v>
      </c>
      <c r="N320" s="129">
        <f t="shared" si="27"/>
        <v>0</v>
      </c>
      <c r="O320" s="129">
        <f t="shared" si="28"/>
        <v>0</v>
      </c>
      <c r="P320" s="132">
        <f t="shared" si="25"/>
        <v>0</v>
      </c>
      <c r="Q320" s="132"/>
      <c r="R320" s="129"/>
      <c r="S320" s="129"/>
      <c r="T320" s="129"/>
      <c r="U320" s="132"/>
      <c r="V320" s="132"/>
      <c r="W320" s="129"/>
      <c r="X320" s="129"/>
      <c r="Y320" s="129"/>
      <c r="Z320" s="129"/>
    </row>
    <row r="321" spans="1:26" ht="15">
      <c r="A321" s="125" t="str">
        <f t="shared" si="26"/>
        <v>Liquid</v>
      </c>
      <c r="B321" s="126"/>
      <c r="C321" s="126"/>
      <c r="D321" s="126"/>
      <c r="E321" s="127"/>
      <c r="F321" s="127"/>
      <c r="G321" s="128"/>
      <c r="H321" s="129">
        <f t="shared" si="30"/>
        <v>0</v>
      </c>
      <c r="I321" s="130"/>
      <c r="J321" s="126" t="s">
        <v>101</v>
      </c>
      <c r="K321" s="131"/>
      <c r="L321" s="131"/>
      <c r="M321" s="129">
        <f t="shared" si="29"/>
        <v>0</v>
      </c>
      <c r="N321" s="129">
        <f t="shared" si="27"/>
        <v>0</v>
      </c>
      <c r="O321" s="129">
        <f t="shared" si="28"/>
        <v>0</v>
      </c>
      <c r="P321" s="132">
        <f t="shared" si="25"/>
        <v>0</v>
      </c>
      <c r="Q321" s="132"/>
      <c r="R321" s="129"/>
      <c r="S321" s="129"/>
      <c r="T321" s="129"/>
      <c r="U321" s="132"/>
      <c r="V321" s="132"/>
      <c r="W321" s="129"/>
      <c r="X321" s="129"/>
      <c r="Y321" s="129"/>
      <c r="Z321" s="129"/>
    </row>
    <row r="322" spans="1:26" ht="15">
      <c r="A322" s="125" t="str">
        <f t="shared" si="26"/>
        <v>Liquid</v>
      </c>
      <c r="B322" s="126"/>
      <c r="C322" s="126"/>
      <c r="D322" s="126"/>
      <c r="E322" s="127"/>
      <c r="F322" s="127"/>
      <c r="G322" s="128"/>
      <c r="H322" s="129">
        <f t="shared" si="30"/>
        <v>0</v>
      </c>
      <c r="I322" s="130"/>
      <c r="J322" s="126" t="s">
        <v>101</v>
      </c>
      <c r="K322" s="131"/>
      <c r="L322" s="131"/>
      <c r="M322" s="129">
        <f t="shared" si="29"/>
        <v>0</v>
      </c>
      <c r="N322" s="129">
        <f t="shared" si="27"/>
        <v>0</v>
      </c>
      <c r="O322" s="129">
        <f t="shared" si="28"/>
        <v>0</v>
      </c>
      <c r="P322" s="132">
        <f aca="true" t="shared" si="31" ref="P322:P385">+O322-G322</f>
        <v>0</v>
      </c>
      <c r="Q322" s="132"/>
      <c r="R322" s="129"/>
      <c r="S322" s="129"/>
      <c r="T322" s="129"/>
      <c r="U322" s="132"/>
      <c r="V322" s="132"/>
      <c r="W322" s="129"/>
      <c r="X322" s="129"/>
      <c r="Y322" s="129"/>
      <c r="Z322" s="129"/>
    </row>
    <row r="323" spans="1:26" ht="15">
      <c r="A323" s="125" t="str">
        <f aca="true" t="shared" si="32" ref="A323:A339">+TRIM(B323)&amp;TRIM(D323)&amp;TRIM(J323)</f>
        <v>Liquid</v>
      </c>
      <c r="B323" s="126"/>
      <c r="C323" s="126"/>
      <c r="D323" s="126"/>
      <c r="E323" s="127"/>
      <c r="F323" s="127"/>
      <c r="G323" s="128"/>
      <c r="H323" s="129">
        <f t="shared" si="30"/>
        <v>0</v>
      </c>
      <c r="I323" s="130"/>
      <c r="J323" s="126" t="s">
        <v>101</v>
      </c>
      <c r="K323" s="131"/>
      <c r="L323" s="131"/>
      <c r="M323" s="129">
        <f t="shared" si="29"/>
        <v>0</v>
      </c>
      <c r="N323" s="129">
        <f aca="true" t="shared" si="33" ref="N323:N339">+M323*$O$1/$Q$1</f>
        <v>0</v>
      </c>
      <c r="O323" s="129">
        <f aca="true" t="shared" si="34" ref="O323:O386">+M323-N323</f>
        <v>0</v>
      </c>
      <c r="P323" s="132">
        <f t="shared" si="31"/>
        <v>0</v>
      </c>
      <c r="Q323" s="132"/>
      <c r="R323" s="129"/>
      <c r="S323" s="129"/>
      <c r="T323" s="129"/>
      <c r="U323" s="132"/>
      <c r="V323" s="132"/>
      <c r="W323" s="129"/>
      <c r="X323" s="129"/>
      <c r="Y323" s="129"/>
      <c r="Z323" s="129"/>
    </row>
    <row r="324" spans="1:26" ht="15">
      <c r="A324" s="125" t="str">
        <f t="shared" si="32"/>
        <v>Liquid</v>
      </c>
      <c r="B324" s="126"/>
      <c r="C324" s="126"/>
      <c r="D324" s="126"/>
      <c r="E324" s="127"/>
      <c r="F324" s="127"/>
      <c r="G324" s="128"/>
      <c r="H324" s="129">
        <f t="shared" si="30"/>
        <v>0</v>
      </c>
      <c r="I324" s="130"/>
      <c r="J324" s="126" t="s">
        <v>101</v>
      </c>
      <c r="K324" s="131"/>
      <c r="L324" s="131"/>
      <c r="M324" s="129">
        <f aca="true" t="shared" si="35" ref="M324:M339">+$Q$1*G324/$N$1</f>
        <v>0</v>
      </c>
      <c r="N324" s="129">
        <f t="shared" si="33"/>
        <v>0</v>
      </c>
      <c r="O324" s="129">
        <f t="shared" si="34"/>
        <v>0</v>
      </c>
      <c r="P324" s="132">
        <f t="shared" si="31"/>
        <v>0</v>
      </c>
      <c r="Q324" s="132"/>
      <c r="R324" s="129"/>
      <c r="S324" s="129"/>
      <c r="T324" s="129"/>
      <c r="U324" s="132"/>
      <c r="V324" s="132"/>
      <c r="W324" s="129"/>
      <c r="X324" s="129"/>
      <c r="Y324" s="129"/>
      <c r="Z324" s="129"/>
    </row>
    <row r="325" spans="1:26" ht="15">
      <c r="A325" s="125" t="str">
        <f t="shared" si="32"/>
        <v>Liquid</v>
      </c>
      <c r="B325" s="126"/>
      <c r="C325" s="126"/>
      <c r="D325" s="126"/>
      <c r="E325" s="127"/>
      <c r="F325" s="127"/>
      <c r="G325" s="128"/>
      <c r="H325" s="129">
        <f t="shared" si="30"/>
        <v>0</v>
      </c>
      <c r="I325" s="130"/>
      <c r="J325" s="126" t="s">
        <v>101</v>
      </c>
      <c r="K325" s="131"/>
      <c r="L325" s="131"/>
      <c r="M325" s="129">
        <f t="shared" si="35"/>
        <v>0</v>
      </c>
      <c r="N325" s="129">
        <f t="shared" si="33"/>
        <v>0</v>
      </c>
      <c r="O325" s="129">
        <f t="shared" si="34"/>
        <v>0</v>
      </c>
      <c r="P325" s="132">
        <f t="shared" si="31"/>
        <v>0</v>
      </c>
      <c r="Q325" s="132"/>
      <c r="R325" s="129"/>
      <c r="S325" s="129"/>
      <c r="T325" s="129"/>
      <c r="U325" s="132"/>
      <c r="V325" s="132"/>
      <c r="W325" s="129"/>
      <c r="X325" s="129"/>
      <c r="Y325" s="129"/>
      <c r="Z325" s="129"/>
    </row>
    <row r="326" spans="1:26" ht="15">
      <c r="A326" s="125" t="str">
        <f t="shared" si="32"/>
        <v>Liquid</v>
      </c>
      <c r="B326" s="126"/>
      <c r="C326" s="126"/>
      <c r="D326" s="126"/>
      <c r="E326" s="127"/>
      <c r="F326" s="127"/>
      <c r="G326" s="128"/>
      <c r="H326" s="129">
        <f t="shared" si="30"/>
        <v>0</v>
      </c>
      <c r="I326" s="130"/>
      <c r="J326" s="126" t="s">
        <v>101</v>
      </c>
      <c r="K326" s="131"/>
      <c r="L326" s="131"/>
      <c r="M326" s="129">
        <f t="shared" si="35"/>
        <v>0</v>
      </c>
      <c r="N326" s="129">
        <f t="shared" si="33"/>
        <v>0</v>
      </c>
      <c r="O326" s="129">
        <f t="shared" si="34"/>
        <v>0</v>
      </c>
      <c r="P326" s="132">
        <f t="shared" si="31"/>
        <v>0</v>
      </c>
      <c r="Q326" s="132"/>
      <c r="R326" s="129"/>
      <c r="S326" s="129"/>
      <c r="T326" s="129"/>
      <c r="U326" s="132"/>
      <c r="V326" s="132"/>
      <c r="W326" s="129"/>
      <c r="X326" s="129"/>
      <c r="Y326" s="129"/>
      <c r="Z326" s="129"/>
    </row>
    <row r="327" spans="1:26" ht="15">
      <c r="A327" s="125" t="str">
        <f t="shared" si="32"/>
        <v>Liquid</v>
      </c>
      <c r="B327" s="126"/>
      <c r="C327" s="126"/>
      <c r="D327" s="126"/>
      <c r="E327" s="127"/>
      <c r="F327" s="127"/>
      <c r="G327" s="128"/>
      <c r="H327" s="129">
        <f t="shared" si="30"/>
        <v>0</v>
      </c>
      <c r="I327" s="130"/>
      <c r="J327" s="126" t="s">
        <v>101</v>
      </c>
      <c r="K327" s="131"/>
      <c r="L327" s="131"/>
      <c r="M327" s="129">
        <f t="shared" si="35"/>
        <v>0</v>
      </c>
      <c r="N327" s="129">
        <f t="shared" si="33"/>
        <v>0</v>
      </c>
      <c r="O327" s="129">
        <f t="shared" si="34"/>
        <v>0</v>
      </c>
      <c r="P327" s="132">
        <f t="shared" si="31"/>
        <v>0</v>
      </c>
      <c r="Q327" s="132"/>
      <c r="R327" s="129"/>
      <c r="S327" s="129"/>
      <c r="T327" s="129"/>
      <c r="U327" s="132"/>
      <c r="V327" s="132"/>
      <c r="W327" s="129"/>
      <c r="X327" s="129"/>
      <c r="Y327" s="129"/>
      <c r="Z327" s="129"/>
    </row>
    <row r="328" spans="1:26" ht="15">
      <c r="A328" s="125" t="str">
        <f t="shared" si="32"/>
        <v>Liquid</v>
      </c>
      <c r="B328" s="126"/>
      <c r="C328" s="126"/>
      <c r="D328" s="126"/>
      <c r="E328" s="127"/>
      <c r="F328" s="127"/>
      <c r="G328" s="128"/>
      <c r="H328" s="129">
        <f t="shared" si="30"/>
        <v>0</v>
      </c>
      <c r="I328" s="130"/>
      <c r="J328" s="126" t="s">
        <v>101</v>
      </c>
      <c r="K328" s="131"/>
      <c r="L328" s="131"/>
      <c r="M328" s="129">
        <f t="shared" si="35"/>
        <v>0</v>
      </c>
      <c r="N328" s="129">
        <f t="shared" si="33"/>
        <v>0</v>
      </c>
      <c r="O328" s="129">
        <f t="shared" si="34"/>
        <v>0</v>
      </c>
      <c r="P328" s="132">
        <f t="shared" si="31"/>
        <v>0</v>
      </c>
      <c r="Q328" s="132"/>
      <c r="R328" s="129"/>
      <c r="S328" s="129"/>
      <c r="T328" s="129"/>
      <c r="U328" s="132"/>
      <c r="V328" s="132"/>
      <c r="W328" s="129"/>
      <c r="X328" s="129"/>
      <c r="Y328" s="129"/>
      <c r="Z328" s="129"/>
    </row>
    <row r="329" spans="1:26" ht="15">
      <c r="A329" s="125" t="str">
        <f t="shared" si="32"/>
        <v>Liquid</v>
      </c>
      <c r="B329" s="126"/>
      <c r="C329" s="126"/>
      <c r="D329" s="126"/>
      <c r="E329" s="127"/>
      <c r="F329" s="127"/>
      <c r="G329" s="128"/>
      <c r="H329" s="129">
        <f aca="true" t="shared" si="36" ref="H329:H339">+G329/1000*100</f>
        <v>0</v>
      </c>
      <c r="I329" s="130"/>
      <c r="J329" s="126" t="s">
        <v>101</v>
      </c>
      <c r="K329" s="131"/>
      <c r="L329" s="131"/>
      <c r="M329" s="129">
        <f t="shared" si="35"/>
        <v>0</v>
      </c>
      <c r="N329" s="129">
        <f t="shared" si="33"/>
        <v>0</v>
      </c>
      <c r="O329" s="129">
        <f t="shared" si="34"/>
        <v>0</v>
      </c>
      <c r="P329" s="132">
        <f t="shared" si="31"/>
        <v>0</v>
      </c>
      <c r="Q329" s="132"/>
      <c r="R329" s="129"/>
      <c r="S329" s="129"/>
      <c r="T329" s="129"/>
      <c r="U329" s="132"/>
      <c r="V329" s="132"/>
      <c r="W329" s="129"/>
      <c r="X329" s="129"/>
      <c r="Y329" s="129"/>
      <c r="Z329" s="129"/>
    </row>
    <row r="330" spans="1:26" ht="15">
      <c r="A330" s="125" t="str">
        <f t="shared" si="32"/>
        <v>Liquid</v>
      </c>
      <c r="B330" s="126"/>
      <c r="C330" s="126"/>
      <c r="D330" s="126"/>
      <c r="E330" s="127"/>
      <c r="F330" s="127"/>
      <c r="G330" s="128"/>
      <c r="H330" s="129">
        <f t="shared" si="36"/>
        <v>0</v>
      </c>
      <c r="I330" s="130"/>
      <c r="J330" s="126" t="s">
        <v>101</v>
      </c>
      <c r="K330" s="131"/>
      <c r="L330" s="131"/>
      <c r="M330" s="129">
        <f t="shared" si="35"/>
        <v>0</v>
      </c>
      <c r="N330" s="129">
        <f t="shared" si="33"/>
        <v>0</v>
      </c>
      <c r="O330" s="129">
        <f t="shared" si="34"/>
        <v>0</v>
      </c>
      <c r="P330" s="132">
        <f t="shared" si="31"/>
        <v>0</v>
      </c>
      <c r="Q330" s="132"/>
      <c r="R330" s="129"/>
      <c r="S330" s="129"/>
      <c r="T330" s="129"/>
      <c r="U330" s="132"/>
      <c r="V330" s="132"/>
      <c r="W330" s="129"/>
      <c r="X330" s="129"/>
      <c r="Y330" s="129"/>
      <c r="Z330" s="129"/>
    </row>
    <row r="331" spans="1:26" ht="15">
      <c r="A331" s="125" t="str">
        <f t="shared" si="32"/>
        <v>Liquid</v>
      </c>
      <c r="B331" s="126"/>
      <c r="C331" s="126"/>
      <c r="D331" s="126"/>
      <c r="E331" s="127"/>
      <c r="F331" s="127"/>
      <c r="G331" s="128"/>
      <c r="H331" s="129">
        <f t="shared" si="36"/>
        <v>0</v>
      </c>
      <c r="I331" s="130"/>
      <c r="J331" s="126" t="s">
        <v>101</v>
      </c>
      <c r="K331" s="131"/>
      <c r="L331" s="131"/>
      <c r="M331" s="129">
        <f t="shared" si="35"/>
        <v>0</v>
      </c>
      <c r="N331" s="129">
        <f t="shared" si="33"/>
        <v>0</v>
      </c>
      <c r="O331" s="129">
        <f t="shared" si="34"/>
        <v>0</v>
      </c>
      <c r="P331" s="132">
        <f t="shared" si="31"/>
        <v>0</v>
      </c>
      <c r="Q331" s="132"/>
      <c r="R331" s="129"/>
      <c r="S331" s="129"/>
      <c r="T331" s="129"/>
      <c r="U331" s="132"/>
      <c r="V331" s="132"/>
      <c r="W331" s="129"/>
      <c r="X331" s="129"/>
      <c r="Y331" s="129"/>
      <c r="Z331" s="129"/>
    </row>
    <row r="332" spans="1:26" ht="15">
      <c r="A332" s="125" t="str">
        <f t="shared" si="32"/>
        <v>Liquid</v>
      </c>
      <c r="B332" s="126"/>
      <c r="C332" s="126"/>
      <c r="D332" s="126"/>
      <c r="E332" s="127"/>
      <c r="F332" s="127"/>
      <c r="G332" s="128"/>
      <c r="H332" s="129">
        <f t="shared" si="36"/>
        <v>0</v>
      </c>
      <c r="I332" s="130"/>
      <c r="J332" s="126" t="s">
        <v>101</v>
      </c>
      <c r="K332" s="131"/>
      <c r="L332" s="131"/>
      <c r="M332" s="129">
        <f t="shared" si="35"/>
        <v>0</v>
      </c>
      <c r="N332" s="129">
        <f t="shared" si="33"/>
        <v>0</v>
      </c>
      <c r="O332" s="129">
        <f t="shared" si="34"/>
        <v>0</v>
      </c>
      <c r="P332" s="132">
        <f t="shared" si="31"/>
        <v>0</v>
      </c>
      <c r="Q332" s="132"/>
      <c r="R332" s="129"/>
      <c r="S332" s="129"/>
      <c r="T332" s="129"/>
      <c r="U332" s="132"/>
      <c r="V332" s="132"/>
      <c r="W332" s="129"/>
      <c r="X332" s="129"/>
      <c r="Y332" s="129"/>
      <c r="Z332" s="129"/>
    </row>
    <row r="333" spans="1:26" ht="15">
      <c r="A333" s="125" t="str">
        <f t="shared" si="32"/>
        <v>Liquid</v>
      </c>
      <c r="B333" s="126"/>
      <c r="C333" s="126"/>
      <c r="D333" s="126"/>
      <c r="E333" s="127"/>
      <c r="F333" s="127"/>
      <c r="G333" s="128"/>
      <c r="H333" s="129">
        <f t="shared" si="36"/>
        <v>0</v>
      </c>
      <c r="I333" s="130"/>
      <c r="J333" s="126" t="s">
        <v>101</v>
      </c>
      <c r="K333" s="131"/>
      <c r="L333" s="131"/>
      <c r="M333" s="129">
        <f t="shared" si="35"/>
        <v>0</v>
      </c>
      <c r="N333" s="129">
        <f t="shared" si="33"/>
        <v>0</v>
      </c>
      <c r="O333" s="129">
        <f t="shared" si="34"/>
        <v>0</v>
      </c>
      <c r="P333" s="132">
        <f t="shared" si="31"/>
        <v>0</v>
      </c>
      <c r="Q333" s="132"/>
      <c r="R333" s="129"/>
      <c r="S333" s="129"/>
      <c r="T333" s="129"/>
      <c r="U333" s="132"/>
      <c r="V333" s="132"/>
      <c r="W333" s="129"/>
      <c r="X333" s="129"/>
      <c r="Y333" s="129"/>
      <c r="Z333" s="129"/>
    </row>
    <row r="334" spans="1:26" ht="15">
      <c r="A334" s="125" t="str">
        <f t="shared" si="32"/>
        <v>Liquid</v>
      </c>
      <c r="B334" s="126"/>
      <c r="C334" s="126"/>
      <c r="D334" s="126"/>
      <c r="E334" s="127"/>
      <c r="F334" s="127"/>
      <c r="G334" s="128"/>
      <c r="H334" s="129">
        <f t="shared" si="36"/>
        <v>0</v>
      </c>
      <c r="I334" s="130"/>
      <c r="J334" s="126" t="s">
        <v>101</v>
      </c>
      <c r="K334" s="131"/>
      <c r="L334" s="131"/>
      <c r="M334" s="129">
        <f t="shared" si="35"/>
        <v>0</v>
      </c>
      <c r="N334" s="129">
        <f t="shared" si="33"/>
        <v>0</v>
      </c>
      <c r="O334" s="129">
        <f t="shared" si="34"/>
        <v>0</v>
      </c>
      <c r="P334" s="132">
        <f t="shared" si="31"/>
        <v>0</v>
      </c>
      <c r="Q334" s="132"/>
      <c r="R334" s="129"/>
      <c r="S334" s="129"/>
      <c r="T334" s="129"/>
      <c r="U334" s="132"/>
      <c r="V334" s="132"/>
      <c r="W334" s="129"/>
      <c r="X334" s="129"/>
      <c r="Y334" s="129"/>
      <c r="Z334" s="129"/>
    </row>
    <row r="335" spans="1:26" ht="15">
      <c r="A335" s="125" t="str">
        <f t="shared" si="32"/>
        <v>Liquid</v>
      </c>
      <c r="B335" s="126"/>
      <c r="C335" s="126"/>
      <c r="D335" s="126"/>
      <c r="E335" s="127"/>
      <c r="F335" s="127"/>
      <c r="G335" s="128"/>
      <c r="H335" s="129">
        <f t="shared" si="36"/>
        <v>0</v>
      </c>
      <c r="I335" s="130"/>
      <c r="J335" s="126" t="s">
        <v>101</v>
      </c>
      <c r="K335" s="131"/>
      <c r="L335" s="131"/>
      <c r="M335" s="129">
        <f t="shared" si="35"/>
        <v>0</v>
      </c>
      <c r="N335" s="129">
        <f t="shared" si="33"/>
        <v>0</v>
      </c>
      <c r="O335" s="129">
        <f t="shared" si="34"/>
        <v>0</v>
      </c>
      <c r="P335" s="132">
        <f t="shared" si="31"/>
        <v>0</v>
      </c>
      <c r="Q335" s="132"/>
      <c r="R335" s="129"/>
      <c r="S335" s="129"/>
      <c r="T335" s="129"/>
      <c r="U335" s="132"/>
      <c r="V335" s="132"/>
      <c r="W335" s="129"/>
      <c r="X335" s="129"/>
      <c r="Y335" s="129"/>
      <c r="Z335" s="129"/>
    </row>
    <row r="336" spans="1:26" ht="15">
      <c r="A336" s="125" t="str">
        <f t="shared" si="32"/>
        <v>Liquid</v>
      </c>
      <c r="B336" s="126"/>
      <c r="C336" s="126"/>
      <c r="D336" s="126"/>
      <c r="E336" s="127"/>
      <c r="F336" s="127"/>
      <c r="G336" s="128"/>
      <c r="H336" s="129">
        <f t="shared" si="36"/>
        <v>0</v>
      </c>
      <c r="I336" s="130"/>
      <c r="J336" s="126" t="s">
        <v>101</v>
      </c>
      <c r="K336" s="131"/>
      <c r="L336" s="131"/>
      <c r="M336" s="129">
        <f t="shared" si="35"/>
        <v>0</v>
      </c>
      <c r="N336" s="129">
        <f t="shared" si="33"/>
        <v>0</v>
      </c>
      <c r="O336" s="129">
        <f t="shared" si="34"/>
        <v>0</v>
      </c>
      <c r="P336" s="132">
        <f t="shared" si="31"/>
        <v>0</v>
      </c>
      <c r="Q336" s="132"/>
      <c r="R336" s="129"/>
      <c r="S336" s="129"/>
      <c r="T336" s="129"/>
      <c r="U336" s="132"/>
      <c r="V336" s="132"/>
      <c r="W336" s="129"/>
      <c r="X336" s="129"/>
      <c r="Y336" s="129"/>
      <c r="Z336" s="129"/>
    </row>
    <row r="337" spans="1:26" ht="15">
      <c r="A337" s="125" t="str">
        <f t="shared" si="32"/>
        <v>Liquid</v>
      </c>
      <c r="B337" s="126"/>
      <c r="C337" s="126"/>
      <c r="D337" s="126"/>
      <c r="E337" s="127"/>
      <c r="F337" s="127"/>
      <c r="G337" s="128"/>
      <c r="H337" s="129">
        <f t="shared" si="36"/>
        <v>0</v>
      </c>
      <c r="I337" s="130"/>
      <c r="J337" s="126" t="s">
        <v>101</v>
      </c>
      <c r="K337" s="131"/>
      <c r="L337" s="131"/>
      <c r="M337" s="129">
        <f t="shared" si="35"/>
        <v>0</v>
      </c>
      <c r="N337" s="129">
        <f t="shared" si="33"/>
        <v>0</v>
      </c>
      <c r="O337" s="129">
        <f t="shared" si="34"/>
        <v>0</v>
      </c>
      <c r="P337" s="132">
        <f t="shared" si="31"/>
        <v>0</v>
      </c>
      <c r="Q337" s="132"/>
      <c r="R337" s="129"/>
      <c r="S337" s="129"/>
      <c r="T337" s="129"/>
      <c r="U337" s="132"/>
      <c r="V337" s="132"/>
      <c r="W337" s="129"/>
      <c r="X337" s="129"/>
      <c r="Y337" s="129"/>
      <c r="Z337" s="129"/>
    </row>
    <row r="338" spans="1:26" ht="15">
      <c r="A338" s="125" t="str">
        <f t="shared" si="32"/>
        <v>Liquid</v>
      </c>
      <c r="B338" s="126"/>
      <c r="C338" s="126"/>
      <c r="D338" s="126"/>
      <c r="E338" s="127"/>
      <c r="F338" s="127"/>
      <c r="G338" s="128"/>
      <c r="H338" s="129">
        <f t="shared" si="36"/>
        <v>0</v>
      </c>
      <c r="I338" s="130"/>
      <c r="J338" s="126" t="s">
        <v>101</v>
      </c>
      <c r="K338" s="131"/>
      <c r="L338" s="131"/>
      <c r="M338" s="129">
        <f t="shared" si="35"/>
        <v>0</v>
      </c>
      <c r="N338" s="129">
        <f t="shared" si="33"/>
        <v>0</v>
      </c>
      <c r="O338" s="129">
        <f t="shared" si="34"/>
        <v>0</v>
      </c>
      <c r="P338" s="132">
        <f t="shared" si="31"/>
        <v>0</v>
      </c>
      <c r="Q338" s="132"/>
      <c r="R338" s="129"/>
      <c r="S338" s="129"/>
      <c r="T338" s="129"/>
      <c r="U338" s="132"/>
      <c r="V338" s="132"/>
      <c r="W338" s="129"/>
      <c r="X338" s="129"/>
      <c r="Y338" s="129"/>
      <c r="Z338" s="129"/>
    </row>
    <row r="339" spans="1:26" ht="15">
      <c r="A339" s="125" t="str">
        <f t="shared" si="32"/>
        <v>Liquid</v>
      </c>
      <c r="B339" s="126"/>
      <c r="C339" s="126"/>
      <c r="D339" s="126"/>
      <c r="E339" s="127"/>
      <c r="F339" s="127"/>
      <c r="G339" s="128"/>
      <c r="H339" s="129">
        <f t="shared" si="36"/>
        <v>0</v>
      </c>
      <c r="I339" s="130"/>
      <c r="J339" s="126" t="s">
        <v>101</v>
      </c>
      <c r="K339" s="131"/>
      <c r="L339" s="131"/>
      <c r="M339" s="129">
        <f t="shared" si="35"/>
        <v>0</v>
      </c>
      <c r="N339" s="129">
        <f t="shared" si="33"/>
        <v>0</v>
      </c>
      <c r="O339" s="129">
        <f t="shared" si="34"/>
        <v>0</v>
      </c>
      <c r="P339" s="132">
        <f t="shared" si="31"/>
        <v>0</v>
      </c>
      <c r="Q339" s="132"/>
      <c r="R339" s="129"/>
      <c r="S339" s="129"/>
      <c r="T339" s="129"/>
      <c r="U339" s="132"/>
      <c r="V339" s="132"/>
      <c r="W339" s="129"/>
      <c r="X339" s="129"/>
      <c r="Y339" s="129"/>
      <c r="Z339" s="129"/>
    </row>
    <row r="340" spans="1:28" ht="15">
      <c r="A340" s="125" t="str">
        <f>+TRIM(B340)&amp;TRIM(D340)&amp;TRIM(J340)</f>
        <v>Individuals &amp; HUF</v>
      </c>
      <c r="B340" s="126"/>
      <c r="C340" s="126"/>
      <c r="D340" s="126"/>
      <c r="E340" s="127"/>
      <c r="F340" s="127"/>
      <c r="G340" s="128"/>
      <c r="H340" s="129">
        <f aca="true" t="shared" si="37" ref="H340:H403">+G340</f>
        <v>0</v>
      </c>
      <c r="I340" s="126"/>
      <c r="J340" s="126" t="s">
        <v>102</v>
      </c>
      <c r="K340" s="131"/>
      <c r="L340" s="131"/>
      <c r="M340" s="129">
        <f>+$V$1*G340/$S$1</f>
        <v>0</v>
      </c>
      <c r="N340" s="129">
        <f aca="true" t="shared" si="38" ref="N340:N354">M340*$T$1/$V$1</f>
        <v>0</v>
      </c>
      <c r="O340" s="129">
        <f t="shared" si="34"/>
        <v>0</v>
      </c>
      <c r="P340" s="132">
        <f t="shared" si="31"/>
        <v>0</v>
      </c>
      <c r="Q340" s="132"/>
      <c r="R340" s="129">
        <f>+$V$1*G340/$S$1</f>
        <v>0</v>
      </c>
      <c r="S340" s="129">
        <f aca="true" t="shared" si="39" ref="S340:S403">R340*$T$1/$V$1</f>
        <v>0</v>
      </c>
      <c r="T340" s="129">
        <f aca="true" t="shared" si="40" ref="T340:T403">+R340-S340</f>
        <v>0</v>
      </c>
      <c r="U340" s="132"/>
      <c r="V340" s="132"/>
      <c r="W340" s="129">
        <f>+$Z$1*G340/$W$1</f>
        <v>0</v>
      </c>
      <c r="X340" s="129">
        <f>W340*$X$1/$Z$1</f>
        <v>0</v>
      </c>
      <c r="Y340" s="129">
        <f>+W340-X340</f>
        <v>0</v>
      </c>
      <c r="Z340" s="129"/>
      <c r="AB340" s="133"/>
    </row>
    <row r="341" spans="1:26" ht="15">
      <c r="A341" s="125" t="str">
        <f aca="true" t="shared" si="41" ref="A341:A404">+TRIM(B341)&amp;TRIM(D341)&amp;TRIM(J341)</f>
        <v>Others</v>
      </c>
      <c r="B341" s="126"/>
      <c r="C341" s="126"/>
      <c r="D341" s="126"/>
      <c r="E341" s="127"/>
      <c r="F341" s="127"/>
      <c r="G341" s="128"/>
      <c r="H341" s="129">
        <f t="shared" si="37"/>
        <v>0</v>
      </c>
      <c r="I341" s="126"/>
      <c r="J341" s="126" t="s">
        <v>14</v>
      </c>
      <c r="K341" s="131"/>
      <c r="L341" s="131"/>
      <c r="M341" s="129">
        <f>+$Z$1*G341/$W$1</f>
        <v>0</v>
      </c>
      <c r="N341" s="129">
        <f>M341*$X$1/$Z$1</f>
        <v>0</v>
      </c>
      <c r="O341" s="129">
        <f t="shared" si="34"/>
        <v>0</v>
      </c>
      <c r="P341" s="132">
        <f t="shared" si="31"/>
        <v>0</v>
      </c>
      <c r="Q341" s="132"/>
      <c r="R341" s="129">
        <f aca="true" t="shared" si="42" ref="R341:R404">+$V$1*G341/$S$1</f>
        <v>0</v>
      </c>
      <c r="S341" s="129">
        <f t="shared" si="39"/>
        <v>0</v>
      </c>
      <c r="T341" s="129">
        <f t="shared" si="40"/>
        <v>0</v>
      </c>
      <c r="U341" s="132"/>
      <c r="V341" s="132"/>
      <c r="W341" s="129">
        <f aca="true" t="shared" si="43" ref="W341:W404">+$Z$1*G341/$W$1</f>
        <v>0</v>
      </c>
      <c r="X341" s="129">
        <f aca="true" t="shared" si="44" ref="X341:X404">W341*$X$1/$Z$1</f>
        <v>0</v>
      </c>
      <c r="Y341" s="129">
        <f aca="true" t="shared" si="45" ref="Y341:Y404">+W341-X341</f>
        <v>0</v>
      </c>
      <c r="Z341" s="129"/>
    </row>
    <row r="342" spans="1:28" ht="15">
      <c r="A342" s="125" t="str">
        <f t="shared" si="41"/>
        <v>Individuals &amp; HUF</v>
      </c>
      <c r="B342" s="126"/>
      <c r="C342" s="126"/>
      <c r="D342" s="126"/>
      <c r="E342" s="127"/>
      <c r="F342" s="127"/>
      <c r="G342" s="128"/>
      <c r="H342" s="129">
        <f t="shared" si="37"/>
        <v>0</v>
      </c>
      <c r="I342" s="126"/>
      <c r="J342" s="126" t="s">
        <v>102</v>
      </c>
      <c r="K342" s="131"/>
      <c r="L342" s="131"/>
      <c r="M342" s="129">
        <f>+$V$1*G342/$S$1</f>
        <v>0</v>
      </c>
      <c r="N342" s="129">
        <f t="shared" si="38"/>
        <v>0</v>
      </c>
      <c r="O342" s="129">
        <f t="shared" si="34"/>
        <v>0</v>
      </c>
      <c r="P342" s="132">
        <f t="shared" si="31"/>
        <v>0</v>
      </c>
      <c r="Q342" s="132"/>
      <c r="R342" s="129">
        <f t="shared" si="42"/>
        <v>0</v>
      </c>
      <c r="S342" s="129">
        <f t="shared" si="39"/>
        <v>0</v>
      </c>
      <c r="T342" s="129">
        <f t="shared" si="40"/>
        <v>0</v>
      </c>
      <c r="U342" s="132"/>
      <c r="V342" s="132"/>
      <c r="W342" s="129">
        <f t="shared" si="43"/>
        <v>0</v>
      </c>
      <c r="X342" s="129">
        <f t="shared" si="44"/>
        <v>0</v>
      </c>
      <c r="Y342" s="129">
        <f t="shared" si="45"/>
        <v>0</v>
      </c>
      <c r="Z342" s="129"/>
      <c r="AB342" s="133"/>
    </row>
    <row r="343" spans="1:26" ht="15">
      <c r="A343" s="125" t="str">
        <f t="shared" si="41"/>
        <v>Individuals &amp; HUF</v>
      </c>
      <c r="B343" s="126"/>
      <c r="C343" s="126"/>
      <c r="D343" s="126"/>
      <c r="E343" s="127"/>
      <c r="F343" s="127"/>
      <c r="G343" s="128"/>
      <c r="H343" s="129">
        <f t="shared" si="37"/>
        <v>0</v>
      </c>
      <c r="I343" s="126"/>
      <c r="J343" s="126" t="s">
        <v>102</v>
      </c>
      <c r="K343" s="131"/>
      <c r="L343" s="131"/>
      <c r="M343" s="129">
        <f>+$V$1*G343/$S$1</f>
        <v>0</v>
      </c>
      <c r="N343" s="129">
        <f>M343*$T$1/$V$1</f>
        <v>0</v>
      </c>
      <c r="O343" s="129">
        <f t="shared" si="34"/>
        <v>0</v>
      </c>
      <c r="P343" s="132">
        <f t="shared" si="31"/>
        <v>0</v>
      </c>
      <c r="Q343" s="132"/>
      <c r="R343" s="129">
        <f t="shared" si="42"/>
        <v>0</v>
      </c>
      <c r="S343" s="129">
        <f t="shared" si="39"/>
        <v>0</v>
      </c>
      <c r="T343" s="129">
        <f t="shared" si="40"/>
        <v>0</v>
      </c>
      <c r="U343" s="132"/>
      <c r="V343" s="132"/>
      <c r="W343" s="129">
        <f t="shared" si="43"/>
        <v>0</v>
      </c>
      <c r="X343" s="129">
        <f t="shared" si="44"/>
        <v>0</v>
      </c>
      <c r="Y343" s="129">
        <f t="shared" si="45"/>
        <v>0</v>
      </c>
      <c r="Z343" s="129"/>
    </row>
    <row r="344" spans="1:26" ht="15">
      <c r="A344" s="125" t="str">
        <f t="shared" si="41"/>
        <v>Others</v>
      </c>
      <c r="B344" s="126"/>
      <c r="C344" s="126"/>
      <c r="D344" s="126"/>
      <c r="E344" s="127"/>
      <c r="F344" s="127"/>
      <c r="G344" s="128"/>
      <c r="H344" s="129">
        <f t="shared" si="37"/>
        <v>0</v>
      </c>
      <c r="I344" s="126"/>
      <c r="J344" s="126" t="s">
        <v>14</v>
      </c>
      <c r="K344" s="131"/>
      <c r="L344" s="131"/>
      <c r="M344" s="129">
        <f>+$Z$1*G344/$W$1</f>
        <v>0</v>
      </c>
      <c r="N344" s="129">
        <f>M344*$X$1/$Z$1</f>
        <v>0</v>
      </c>
      <c r="O344" s="129">
        <f t="shared" si="34"/>
        <v>0</v>
      </c>
      <c r="P344" s="132">
        <f t="shared" si="31"/>
        <v>0</v>
      </c>
      <c r="Q344" s="132"/>
      <c r="R344" s="129">
        <f t="shared" si="42"/>
        <v>0</v>
      </c>
      <c r="S344" s="129">
        <f t="shared" si="39"/>
        <v>0</v>
      </c>
      <c r="T344" s="129">
        <f t="shared" si="40"/>
        <v>0</v>
      </c>
      <c r="U344" s="132"/>
      <c r="V344" s="132"/>
      <c r="W344" s="129">
        <f t="shared" si="43"/>
        <v>0</v>
      </c>
      <c r="X344" s="129">
        <f t="shared" si="44"/>
        <v>0</v>
      </c>
      <c r="Y344" s="129">
        <f t="shared" si="45"/>
        <v>0</v>
      </c>
      <c r="Z344" s="129"/>
    </row>
    <row r="345" spans="1:26" ht="15">
      <c r="A345" s="125" t="str">
        <f t="shared" si="41"/>
        <v>Others</v>
      </c>
      <c r="B345" s="126"/>
      <c r="C345" s="126"/>
      <c r="D345" s="126"/>
      <c r="E345" s="127"/>
      <c r="F345" s="127"/>
      <c r="G345" s="128"/>
      <c r="H345" s="129">
        <f t="shared" si="37"/>
        <v>0</v>
      </c>
      <c r="I345" s="126"/>
      <c r="J345" s="126" t="s">
        <v>14</v>
      </c>
      <c r="K345" s="131"/>
      <c r="L345" s="131"/>
      <c r="M345" s="129">
        <f>+$Z$1*G345/$W$1</f>
        <v>0</v>
      </c>
      <c r="N345" s="129">
        <f>M345*$X$1/$Z$1</f>
        <v>0</v>
      </c>
      <c r="O345" s="129">
        <f t="shared" si="34"/>
        <v>0</v>
      </c>
      <c r="P345" s="132">
        <f t="shared" si="31"/>
        <v>0</v>
      </c>
      <c r="Q345" s="132"/>
      <c r="R345" s="129">
        <f t="shared" si="42"/>
        <v>0</v>
      </c>
      <c r="S345" s="129">
        <f t="shared" si="39"/>
        <v>0</v>
      </c>
      <c r="T345" s="129">
        <f t="shared" si="40"/>
        <v>0</v>
      </c>
      <c r="U345" s="132"/>
      <c r="V345" s="132"/>
      <c r="W345" s="129">
        <f t="shared" si="43"/>
        <v>0</v>
      </c>
      <c r="X345" s="129">
        <f t="shared" si="44"/>
        <v>0</v>
      </c>
      <c r="Y345" s="129">
        <f t="shared" si="45"/>
        <v>0</v>
      </c>
      <c r="Z345" s="129"/>
    </row>
    <row r="346" spans="1:28" ht="15">
      <c r="A346" s="125" t="str">
        <f t="shared" si="41"/>
        <v>Individuals &amp; HUF</v>
      </c>
      <c r="B346" s="126"/>
      <c r="C346" s="126"/>
      <c r="D346" s="126"/>
      <c r="E346" s="127"/>
      <c r="F346" s="127"/>
      <c r="G346" s="128"/>
      <c r="H346" s="129">
        <f t="shared" si="37"/>
        <v>0</v>
      </c>
      <c r="I346" s="126"/>
      <c r="J346" s="126" t="s">
        <v>102</v>
      </c>
      <c r="K346" s="131"/>
      <c r="L346" s="131"/>
      <c r="M346" s="129">
        <f>+$V$1*G346/$S$1</f>
        <v>0</v>
      </c>
      <c r="N346" s="129">
        <f t="shared" si="38"/>
        <v>0</v>
      </c>
      <c r="O346" s="129">
        <f t="shared" si="34"/>
        <v>0</v>
      </c>
      <c r="P346" s="132">
        <f t="shared" si="31"/>
        <v>0</v>
      </c>
      <c r="Q346" s="132"/>
      <c r="R346" s="129">
        <f t="shared" si="42"/>
        <v>0</v>
      </c>
      <c r="S346" s="129">
        <f t="shared" si="39"/>
        <v>0</v>
      </c>
      <c r="T346" s="129">
        <f t="shared" si="40"/>
        <v>0</v>
      </c>
      <c r="U346" s="132"/>
      <c r="V346" s="132"/>
      <c r="W346" s="129">
        <f t="shared" si="43"/>
        <v>0</v>
      </c>
      <c r="X346" s="129">
        <f t="shared" si="44"/>
        <v>0</v>
      </c>
      <c r="Y346" s="129">
        <f t="shared" si="45"/>
        <v>0</v>
      </c>
      <c r="Z346" s="129"/>
      <c r="AB346" s="133"/>
    </row>
    <row r="347" spans="1:26" ht="15">
      <c r="A347" s="125" t="str">
        <f t="shared" si="41"/>
        <v>Others</v>
      </c>
      <c r="B347" s="126"/>
      <c r="C347" s="126"/>
      <c r="D347" s="126"/>
      <c r="E347" s="127"/>
      <c r="F347" s="127"/>
      <c r="G347" s="128"/>
      <c r="H347" s="129">
        <f t="shared" si="37"/>
        <v>0</v>
      </c>
      <c r="I347" s="126"/>
      <c r="J347" s="126" t="s">
        <v>14</v>
      </c>
      <c r="K347" s="131"/>
      <c r="L347" s="131"/>
      <c r="M347" s="129">
        <f>+$Z$1*G347/$W$1</f>
        <v>0</v>
      </c>
      <c r="N347" s="129">
        <f>M347*$X$1/$Z$1</f>
        <v>0</v>
      </c>
      <c r="O347" s="129">
        <f t="shared" si="34"/>
        <v>0</v>
      </c>
      <c r="P347" s="132">
        <f t="shared" si="31"/>
        <v>0</v>
      </c>
      <c r="Q347" s="132"/>
      <c r="R347" s="129">
        <f t="shared" si="42"/>
        <v>0</v>
      </c>
      <c r="S347" s="129">
        <f t="shared" si="39"/>
        <v>0</v>
      </c>
      <c r="T347" s="129">
        <f t="shared" si="40"/>
        <v>0</v>
      </c>
      <c r="U347" s="132"/>
      <c r="V347" s="132"/>
      <c r="W347" s="129">
        <f t="shared" si="43"/>
        <v>0</v>
      </c>
      <c r="X347" s="129">
        <f t="shared" si="44"/>
        <v>0</v>
      </c>
      <c r="Y347" s="129">
        <f t="shared" si="45"/>
        <v>0</v>
      </c>
      <c r="Z347" s="129"/>
    </row>
    <row r="348" spans="1:28" ht="15">
      <c r="A348" s="125" t="str">
        <f t="shared" si="41"/>
        <v>Individuals &amp; HUF</v>
      </c>
      <c r="B348" s="126"/>
      <c r="C348" s="126"/>
      <c r="D348" s="126"/>
      <c r="E348" s="127"/>
      <c r="F348" s="127"/>
      <c r="G348" s="128"/>
      <c r="H348" s="129">
        <f t="shared" si="37"/>
        <v>0</v>
      </c>
      <c r="I348" s="126"/>
      <c r="J348" s="126" t="s">
        <v>102</v>
      </c>
      <c r="K348" s="131"/>
      <c r="L348" s="131"/>
      <c r="M348" s="129">
        <f>+$V$1*G348/$S$1</f>
        <v>0</v>
      </c>
      <c r="N348" s="129">
        <f t="shared" si="38"/>
        <v>0</v>
      </c>
      <c r="O348" s="129">
        <f t="shared" si="34"/>
        <v>0</v>
      </c>
      <c r="P348" s="132">
        <f t="shared" si="31"/>
        <v>0</v>
      </c>
      <c r="Q348" s="132"/>
      <c r="R348" s="129">
        <f t="shared" si="42"/>
        <v>0</v>
      </c>
      <c r="S348" s="129">
        <f t="shared" si="39"/>
        <v>0</v>
      </c>
      <c r="T348" s="129">
        <f t="shared" si="40"/>
        <v>0</v>
      </c>
      <c r="U348" s="132"/>
      <c r="V348" s="132"/>
      <c r="W348" s="129">
        <f t="shared" si="43"/>
        <v>0</v>
      </c>
      <c r="X348" s="129">
        <f t="shared" si="44"/>
        <v>0</v>
      </c>
      <c r="Y348" s="129">
        <f t="shared" si="45"/>
        <v>0</v>
      </c>
      <c r="Z348" s="129"/>
      <c r="AB348" s="133"/>
    </row>
    <row r="349" spans="1:26" ht="15">
      <c r="A349" s="125" t="str">
        <f t="shared" si="41"/>
        <v>Others</v>
      </c>
      <c r="B349" s="126"/>
      <c r="C349" s="126"/>
      <c r="D349" s="126"/>
      <c r="E349" s="127"/>
      <c r="F349" s="127"/>
      <c r="G349" s="128"/>
      <c r="H349" s="129">
        <f t="shared" si="37"/>
        <v>0</v>
      </c>
      <c r="I349" s="126"/>
      <c r="J349" s="126" t="s">
        <v>14</v>
      </c>
      <c r="K349" s="131"/>
      <c r="L349" s="131"/>
      <c r="M349" s="129">
        <f>+$Z$1*G349/$W$1</f>
        <v>0</v>
      </c>
      <c r="N349" s="129">
        <f>M349*$X$1/$Z$1</f>
        <v>0</v>
      </c>
      <c r="O349" s="129">
        <f t="shared" si="34"/>
        <v>0</v>
      </c>
      <c r="P349" s="132">
        <f t="shared" si="31"/>
        <v>0</v>
      </c>
      <c r="Q349" s="132"/>
      <c r="R349" s="129">
        <f t="shared" si="42"/>
        <v>0</v>
      </c>
      <c r="S349" s="129">
        <f t="shared" si="39"/>
        <v>0</v>
      </c>
      <c r="T349" s="129">
        <f t="shared" si="40"/>
        <v>0</v>
      </c>
      <c r="U349" s="132"/>
      <c r="V349" s="132"/>
      <c r="W349" s="129">
        <f t="shared" si="43"/>
        <v>0</v>
      </c>
      <c r="X349" s="129">
        <f t="shared" si="44"/>
        <v>0</v>
      </c>
      <c r="Y349" s="129">
        <f t="shared" si="45"/>
        <v>0</v>
      </c>
      <c r="Z349" s="129"/>
    </row>
    <row r="350" spans="1:28" ht="15">
      <c r="A350" s="125" t="str">
        <f t="shared" si="41"/>
        <v>Individuals &amp; HUF</v>
      </c>
      <c r="B350" s="126"/>
      <c r="C350" s="126"/>
      <c r="D350" s="126"/>
      <c r="E350" s="127"/>
      <c r="F350" s="127"/>
      <c r="G350" s="128"/>
      <c r="H350" s="129">
        <f t="shared" si="37"/>
        <v>0</v>
      </c>
      <c r="I350" s="126"/>
      <c r="J350" s="126" t="s">
        <v>102</v>
      </c>
      <c r="K350" s="131"/>
      <c r="L350" s="131"/>
      <c r="M350" s="129">
        <f>+$V$1*G350/$S$1</f>
        <v>0</v>
      </c>
      <c r="N350" s="129">
        <f t="shared" si="38"/>
        <v>0</v>
      </c>
      <c r="O350" s="129">
        <f t="shared" si="34"/>
        <v>0</v>
      </c>
      <c r="P350" s="132">
        <f t="shared" si="31"/>
        <v>0</v>
      </c>
      <c r="Q350" s="132"/>
      <c r="R350" s="129">
        <f t="shared" si="42"/>
        <v>0</v>
      </c>
      <c r="S350" s="129">
        <f t="shared" si="39"/>
        <v>0</v>
      </c>
      <c r="T350" s="129">
        <f t="shared" si="40"/>
        <v>0</v>
      </c>
      <c r="U350" s="132"/>
      <c r="V350" s="132"/>
      <c r="W350" s="129">
        <f t="shared" si="43"/>
        <v>0</v>
      </c>
      <c r="X350" s="129">
        <f t="shared" si="44"/>
        <v>0</v>
      </c>
      <c r="Y350" s="129">
        <f t="shared" si="45"/>
        <v>0</v>
      </c>
      <c r="Z350" s="129"/>
      <c r="AB350" s="133"/>
    </row>
    <row r="351" spans="1:26" ht="15">
      <c r="A351" s="125" t="str">
        <f t="shared" si="41"/>
        <v>Others</v>
      </c>
      <c r="B351" s="126"/>
      <c r="C351" s="126"/>
      <c r="D351" s="126"/>
      <c r="E351" s="127"/>
      <c r="F351" s="127"/>
      <c r="G351" s="128"/>
      <c r="H351" s="129">
        <f t="shared" si="37"/>
        <v>0</v>
      </c>
      <c r="I351" s="126"/>
      <c r="J351" s="126" t="s">
        <v>14</v>
      </c>
      <c r="K351" s="131"/>
      <c r="L351" s="131"/>
      <c r="M351" s="129">
        <f>+$Z$1*G351/$W$1</f>
        <v>0</v>
      </c>
      <c r="N351" s="129">
        <f>M351*$X$1/$Z$1</f>
        <v>0</v>
      </c>
      <c r="O351" s="129">
        <f t="shared" si="34"/>
        <v>0</v>
      </c>
      <c r="P351" s="132">
        <f t="shared" si="31"/>
        <v>0</v>
      </c>
      <c r="Q351" s="132"/>
      <c r="R351" s="129">
        <f t="shared" si="42"/>
        <v>0</v>
      </c>
      <c r="S351" s="129">
        <f t="shared" si="39"/>
        <v>0</v>
      </c>
      <c r="T351" s="129">
        <f t="shared" si="40"/>
        <v>0</v>
      </c>
      <c r="U351" s="132"/>
      <c r="V351" s="132"/>
      <c r="W351" s="129">
        <f t="shared" si="43"/>
        <v>0</v>
      </c>
      <c r="X351" s="129">
        <f t="shared" si="44"/>
        <v>0</v>
      </c>
      <c r="Y351" s="129">
        <f t="shared" si="45"/>
        <v>0</v>
      </c>
      <c r="Z351" s="129"/>
    </row>
    <row r="352" spans="1:28" ht="15">
      <c r="A352" s="125" t="str">
        <f t="shared" si="41"/>
        <v>Individuals &amp; HUF</v>
      </c>
      <c r="B352" s="126"/>
      <c r="C352" s="126"/>
      <c r="D352" s="126"/>
      <c r="E352" s="127"/>
      <c r="F352" s="127"/>
      <c r="G352" s="128"/>
      <c r="H352" s="129">
        <f t="shared" si="37"/>
        <v>0</v>
      </c>
      <c r="I352" s="126"/>
      <c r="J352" s="126" t="s">
        <v>102</v>
      </c>
      <c r="K352" s="131"/>
      <c r="L352" s="131"/>
      <c r="M352" s="129">
        <f>+$V$1*G352/$S$1</f>
        <v>0</v>
      </c>
      <c r="N352" s="129">
        <f t="shared" si="38"/>
        <v>0</v>
      </c>
      <c r="O352" s="129">
        <f t="shared" si="34"/>
        <v>0</v>
      </c>
      <c r="P352" s="132">
        <f t="shared" si="31"/>
        <v>0</v>
      </c>
      <c r="Q352" s="132"/>
      <c r="R352" s="129">
        <f t="shared" si="42"/>
        <v>0</v>
      </c>
      <c r="S352" s="129">
        <f t="shared" si="39"/>
        <v>0</v>
      </c>
      <c r="T352" s="129">
        <f t="shared" si="40"/>
        <v>0</v>
      </c>
      <c r="U352" s="132"/>
      <c r="V352" s="132"/>
      <c r="W352" s="129">
        <f t="shared" si="43"/>
        <v>0</v>
      </c>
      <c r="X352" s="129">
        <f t="shared" si="44"/>
        <v>0</v>
      </c>
      <c r="Y352" s="129">
        <f t="shared" si="45"/>
        <v>0</v>
      </c>
      <c r="Z352" s="129"/>
      <c r="AB352" s="133"/>
    </row>
    <row r="353" spans="1:26" ht="15">
      <c r="A353" s="125" t="str">
        <f t="shared" si="41"/>
        <v>Others</v>
      </c>
      <c r="B353" s="126"/>
      <c r="C353" s="126"/>
      <c r="D353" s="126"/>
      <c r="E353" s="127"/>
      <c r="F353" s="127"/>
      <c r="G353" s="128"/>
      <c r="H353" s="129">
        <f t="shared" si="37"/>
        <v>0</v>
      </c>
      <c r="I353" s="126"/>
      <c r="J353" s="126" t="s">
        <v>14</v>
      </c>
      <c r="K353" s="131"/>
      <c r="L353" s="131"/>
      <c r="M353" s="129">
        <f>+$Z$1*G353/$W$1</f>
        <v>0</v>
      </c>
      <c r="N353" s="129">
        <f>M353*$X$1/$Z$1</f>
        <v>0</v>
      </c>
      <c r="O353" s="129">
        <f t="shared" si="34"/>
        <v>0</v>
      </c>
      <c r="P353" s="132">
        <f t="shared" si="31"/>
        <v>0</v>
      </c>
      <c r="Q353" s="132"/>
      <c r="R353" s="129">
        <f t="shared" si="42"/>
        <v>0</v>
      </c>
      <c r="S353" s="129">
        <f t="shared" si="39"/>
        <v>0</v>
      </c>
      <c r="T353" s="129">
        <f t="shared" si="40"/>
        <v>0</v>
      </c>
      <c r="U353" s="132"/>
      <c r="V353" s="132"/>
      <c r="W353" s="129">
        <f t="shared" si="43"/>
        <v>0</v>
      </c>
      <c r="X353" s="129">
        <f t="shared" si="44"/>
        <v>0</v>
      </c>
      <c r="Y353" s="129">
        <f t="shared" si="45"/>
        <v>0</v>
      </c>
      <c r="Z353" s="129"/>
    </row>
    <row r="354" spans="1:28" ht="15">
      <c r="A354" s="125" t="str">
        <f t="shared" si="41"/>
        <v>Individuals &amp; HUF</v>
      </c>
      <c r="B354" s="126"/>
      <c r="C354" s="126"/>
      <c r="D354" s="126"/>
      <c r="E354" s="127"/>
      <c r="F354" s="127"/>
      <c r="G354" s="128"/>
      <c r="H354" s="129">
        <f t="shared" si="37"/>
        <v>0</v>
      </c>
      <c r="I354" s="126"/>
      <c r="J354" s="126" t="s">
        <v>102</v>
      </c>
      <c r="K354" s="131"/>
      <c r="L354" s="131"/>
      <c r="M354" s="129">
        <f>+$V$1*G354/$S$1</f>
        <v>0</v>
      </c>
      <c r="N354" s="129">
        <f t="shared" si="38"/>
        <v>0</v>
      </c>
      <c r="O354" s="129">
        <f t="shared" si="34"/>
        <v>0</v>
      </c>
      <c r="P354" s="132">
        <f t="shared" si="31"/>
        <v>0</v>
      </c>
      <c r="Q354" s="132"/>
      <c r="R354" s="129">
        <f t="shared" si="42"/>
        <v>0</v>
      </c>
      <c r="S354" s="129">
        <f t="shared" si="39"/>
        <v>0</v>
      </c>
      <c r="T354" s="129">
        <f t="shared" si="40"/>
        <v>0</v>
      </c>
      <c r="U354" s="132"/>
      <c r="V354" s="132"/>
      <c r="W354" s="129">
        <f t="shared" si="43"/>
        <v>0</v>
      </c>
      <c r="X354" s="129">
        <f t="shared" si="44"/>
        <v>0</v>
      </c>
      <c r="Y354" s="129">
        <f t="shared" si="45"/>
        <v>0</v>
      </c>
      <c r="Z354" s="129"/>
      <c r="AB354" s="133"/>
    </row>
    <row r="355" spans="1:26" ht="15">
      <c r="A355" s="125" t="str">
        <f t="shared" si="41"/>
        <v>Individuals &amp; HUF</v>
      </c>
      <c r="B355" s="126"/>
      <c r="C355" s="126"/>
      <c r="D355" s="126"/>
      <c r="E355" s="127"/>
      <c r="F355" s="127"/>
      <c r="G355" s="128"/>
      <c r="H355" s="129">
        <f t="shared" si="37"/>
        <v>0</v>
      </c>
      <c r="I355" s="126"/>
      <c r="J355" s="126" t="s">
        <v>102</v>
      </c>
      <c r="K355" s="131"/>
      <c r="L355" s="131"/>
      <c r="M355" s="129">
        <f>+$V$1*G355/$S$1</f>
        <v>0</v>
      </c>
      <c r="N355" s="129">
        <f>M355*$T$1/$V$1</f>
        <v>0</v>
      </c>
      <c r="O355" s="129">
        <f t="shared" si="34"/>
        <v>0</v>
      </c>
      <c r="P355" s="132">
        <f t="shared" si="31"/>
        <v>0</v>
      </c>
      <c r="Q355" s="132"/>
      <c r="R355" s="129">
        <f t="shared" si="42"/>
        <v>0</v>
      </c>
      <c r="S355" s="129">
        <f t="shared" si="39"/>
        <v>0</v>
      </c>
      <c r="T355" s="129">
        <f t="shared" si="40"/>
        <v>0</v>
      </c>
      <c r="U355" s="132"/>
      <c r="V355" s="132"/>
      <c r="W355" s="129">
        <f t="shared" si="43"/>
        <v>0</v>
      </c>
      <c r="X355" s="129">
        <f t="shared" si="44"/>
        <v>0</v>
      </c>
      <c r="Y355" s="129">
        <f t="shared" si="45"/>
        <v>0</v>
      </c>
      <c r="Z355" s="129"/>
    </row>
    <row r="356" spans="1:26" ht="15">
      <c r="A356" s="125" t="str">
        <f t="shared" si="41"/>
        <v>Others</v>
      </c>
      <c r="B356" s="126"/>
      <c r="C356" s="126"/>
      <c r="D356" s="126"/>
      <c r="E356" s="127"/>
      <c r="F356" s="127"/>
      <c r="G356" s="128"/>
      <c r="H356" s="129">
        <f t="shared" si="37"/>
        <v>0</v>
      </c>
      <c r="I356" s="126"/>
      <c r="J356" s="126" t="s">
        <v>14</v>
      </c>
      <c r="K356" s="131"/>
      <c r="L356" s="131"/>
      <c r="M356" s="129">
        <f>+$Z$1*G356/$W$1</f>
        <v>0</v>
      </c>
      <c r="N356" s="129">
        <f>M356*$X$1/$Z$1</f>
        <v>0</v>
      </c>
      <c r="O356" s="129">
        <f t="shared" si="34"/>
        <v>0</v>
      </c>
      <c r="P356" s="132">
        <f t="shared" si="31"/>
        <v>0</v>
      </c>
      <c r="Q356" s="132"/>
      <c r="R356" s="129">
        <f t="shared" si="42"/>
        <v>0</v>
      </c>
      <c r="S356" s="129">
        <f t="shared" si="39"/>
        <v>0</v>
      </c>
      <c r="T356" s="129">
        <f t="shared" si="40"/>
        <v>0</v>
      </c>
      <c r="U356" s="132"/>
      <c r="V356" s="132"/>
      <c r="W356" s="129">
        <f t="shared" si="43"/>
        <v>0</v>
      </c>
      <c r="X356" s="129">
        <f t="shared" si="44"/>
        <v>0</v>
      </c>
      <c r="Y356" s="129">
        <f t="shared" si="45"/>
        <v>0</v>
      </c>
      <c r="Z356" s="129"/>
    </row>
    <row r="357" spans="1:26" ht="15">
      <c r="A357" s="125" t="str">
        <f t="shared" si="41"/>
        <v>Others</v>
      </c>
      <c r="B357" s="126"/>
      <c r="C357" s="126"/>
      <c r="D357" s="126"/>
      <c r="E357" s="127"/>
      <c r="F357" s="127"/>
      <c r="G357" s="128"/>
      <c r="H357" s="129">
        <f t="shared" si="37"/>
        <v>0</v>
      </c>
      <c r="I357" s="126"/>
      <c r="J357" s="126" t="s">
        <v>14</v>
      </c>
      <c r="K357" s="131"/>
      <c r="L357" s="131"/>
      <c r="M357" s="129">
        <f>+$Z$1*G357/$W$1</f>
        <v>0</v>
      </c>
      <c r="N357" s="129">
        <f>M357*$X$1/$Z$1</f>
        <v>0</v>
      </c>
      <c r="O357" s="129">
        <f t="shared" si="34"/>
        <v>0</v>
      </c>
      <c r="P357" s="132">
        <f t="shared" si="31"/>
        <v>0</v>
      </c>
      <c r="Q357" s="132"/>
      <c r="R357" s="129">
        <f t="shared" si="42"/>
        <v>0</v>
      </c>
      <c r="S357" s="129">
        <f t="shared" si="39"/>
        <v>0</v>
      </c>
      <c r="T357" s="129">
        <f t="shared" si="40"/>
        <v>0</v>
      </c>
      <c r="U357" s="132"/>
      <c r="V357" s="132"/>
      <c r="W357" s="129">
        <f t="shared" si="43"/>
        <v>0</v>
      </c>
      <c r="X357" s="129">
        <f t="shared" si="44"/>
        <v>0</v>
      </c>
      <c r="Y357" s="129">
        <f t="shared" si="45"/>
        <v>0</v>
      </c>
      <c r="Z357" s="129"/>
    </row>
    <row r="358" spans="1:28" ht="15">
      <c r="A358" s="125" t="str">
        <f t="shared" si="41"/>
        <v>Individuals &amp; HUF</v>
      </c>
      <c r="B358" s="126"/>
      <c r="C358" s="126"/>
      <c r="D358" s="126"/>
      <c r="E358" s="127"/>
      <c r="F358" s="127"/>
      <c r="G358" s="128"/>
      <c r="H358" s="129">
        <f t="shared" si="37"/>
        <v>0</v>
      </c>
      <c r="I358" s="126"/>
      <c r="J358" s="126" t="s">
        <v>102</v>
      </c>
      <c r="K358" s="131"/>
      <c r="L358" s="131"/>
      <c r="M358" s="129">
        <f>+$V$1*G358/$S$1</f>
        <v>0</v>
      </c>
      <c r="N358" s="129">
        <f>M358*$T$1/$V$1</f>
        <v>0</v>
      </c>
      <c r="O358" s="129">
        <f t="shared" si="34"/>
        <v>0</v>
      </c>
      <c r="P358" s="132">
        <f t="shared" si="31"/>
        <v>0</v>
      </c>
      <c r="Q358" s="132"/>
      <c r="R358" s="129">
        <f t="shared" si="42"/>
        <v>0</v>
      </c>
      <c r="S358" s="129">
        <f t="shared" si="39"/>
        <v>0</v>
      </c>
      <c r="T358" s="129">
        <f t="shared" si="40"/>
        <v>0</v>
      </c>
      <c r="U358" s="132"/>
      <c r="V358" s="132"/>
      <c r="W358" s="129">
        <f t="shared" si="43"/>
        <v>0</v>
      </c>
      <c r="X358" s="129">
        <f t="shared" si="44"/>
        <v>0</v>
      </c>
      <c r="Y358" s="129">
        <f t="shared" si="45"/>
        <v>0</v>
      </c>
      <c r="Z358" s="129"/>
      <c r="AB358" s="133"/>
    </row>
    <row r="359" spans="1:26" ht="15">
      <c r="A359" s="125" t="str">
        <f t="shared" si="41"/>
        <v>Others</v>
      </c>
      <c r="B359" s="126"/>
      <c r="C359" s="126"/>
      <c r="D359" s="126"/>
      <c r="E359" s="127"/>
      <c r="F359" s="127"/>
      <c r="G359" s="128"/>
      <c r="H359" s="129">
        <f t="shared" si="37"/>
        <v>0</v>
      </c>
      <c r="I359" s="126"/>
      <c r="J359" s="126" t="s">
        <v>14</v>
      </c>
      <c r="K359" s="131"/>
      <c r="L359" s="131"/>
      <c r="M359" s="129">
        <f>+$Z$1*G359/$W$1</f>
        <v>0</v>
      </c>
      <c r="N359" s="129">
        <f>M359*$X$1/$Z$1</f>
        <v>0</v>
      </c>
      <c r="O359" s="129">
        <f t="shared" si="34"/>
        <v>0</v>
      </c>
      <c r="P359" s="132">
        <f t="shared" si="31"/>
        <v>0</v>
      </c>
      <c r="Q359" s="132"/>
      <c r="R359" s="129">
        <f t="shared" si="42"/>
        <v>0</v>
      </c>
      <c r="S359" s="129">
        <f t="shared" si="39"/>
        <v>0</v>
      </c>
      <c r="T359" s="129">
        <f t="shared" si="40"/>
        <v>0</v>
      </c>
      <c r="U359" s="132"/>
      <c r="V359" s="132"/>
      <c r="W359" s="129">
        <f t="shared" si="43"/>
        <v>0</v>
      </c>
      <c r="X359" s="129">
        <f t="shared" si="44"/>
        <v>0</v>
      </c>
      <c r="Y359" s="129">
        <f t="shared" si="45"/>
        <v>0</v>
      </c>
      <c r="Z359" s="129"/>
    </row>
    <row r="360" spans="1:28" ht="15">
      <c r="A360" s="125" t="str">
        <f t="shared" si="41"/>
        <v>Individuals &amp; HUF</v>
      </c>
      <c r="B360" s="126"/>
      <c r="C360" s="126"/>
      <c r="D360" s="126"/>
      <c r="E360" s="127"/>
      <c r="F360" s="127"/>
      <c r="G360" s="128"/>
      <c r="H360" s="129">
        <f t="shared" si="37"/>
        <v>0</v>
      </c>
      <c r="I360" s="126"/>
      <c r="J360" s="126" t="s">
        <v>102</v>
      </c>
      <c r="K360" s="131"/>
      <c r="L360" s="131"/>
      <c r="M360" s="129">
        <f>+$V$1*G360/$S$1</f>
        <v>0</v>
      </c>
      <c r="N360" s="129">
        <f>M360*$T$1/$V$1</f>
        <v>0</v>
      </c>
      <c r="O360" s="129">
        <f t="shared" si="34"/>
        <v>0</v>
      </c>
      <c r="P360" s="132">
        <f t="shared" si="31"/>
        <v>0</v>
      </c>
      <c r="Q360" s="132"/>
      <c r="R360" s="129">
        <f t="shared" si="42"/>
        <v>0</v>
      </c>
      <c r="S360" s="129">
        <f t="shared" si="39"/>
        <v>0</v>
      </c>
      <c r="T360" s="129">
        <f t="shared" si="40"/>
        <v>0</v>
      </c>
      <c r="U360" s="132"/>
      <c r="V360" s="132"/>
      <c r="W360" s="129">
        <f t="shared" si="43"/>
        <v>0</v>
      </c>
      <c r="X360" s="129">
        <f t="shared" si="44"/>
        <v>0</v>
      </c>
      <c r="Y360" s="129">
        <f t="shared" si="45"/>
        <v>0</v>
      </c>
      <c r="Z360" s="129"/>
      <c r="AB360" s="133"/>
    </row>
    <row r="361" spans="1:26" ht="15">
      <c r="A361" s="125" t="str">
        <f t="shared" si="41"/>
        <v>Others</v>
      </c>
      <c r="B361" s="126"/>
      <c r="C361" s="126"/>
      <c r="D361" s="126"/>
      <c r="E361" s="127"/>
      <c r="F361" s="127"/>
      <c r="G361" s="128"/>
      <c r="H361" s="129">
        <f t="shared" si="37"/>
        <v>0</v>
      </c>
      <c r="I361" s="126"/>
      <c r="J361" s="126" t="s">
        <v>14</v>
      </c>
      <c r="K361" s="131"/>
      <c r="L361" s="131"/>
      <c r="M361" s="129">
        <f>+$Z$1*G361/$W$1</f>
        <v>0</v>
      </c>
      <c r="N361" s="129">
        <f>M361*$X$1/$Z$1</f>
        <v>0</v>
      </c>
      <c r="O361" s="129">
        <f t="shared" si="34"/>
        <v>0</v>
      </c>
      <c r="P361" s="132">
        <f t="shared" si="31"/>
        <v>0</v>
      </c>
      <c r="Q361" s="132"/>
      <c r="R361" s="129">
        <f t="shared" si="42"/>
        <v>0</v>
      </c>
      <c r="S361" s="129">
        <f t="shared" si="39"/>
        <v>0</v>
      </c>
      <c r="T361" s="129">
        <f t="shared" si="40"/>
        <v>0</v>
      </c>
      <c r="U361" s="132"/>
      <c r="V361" s="132"/>
      <c r="W361" s="129">
        <f t="shared" si="43"/>
        <v>0</v>
      </c>
      <c r="X361" s="129">
        <f t="shared" si="44"/>
        <v>0</v>
      </c>
      <c r="Y361" s="129">
        <f t="shared" si="45"/>
        <v>0</v>
      </c>
      <c r="Z361" s="129"/>
    </row>
    <row r="362" spans="1:28" ht="15">
      <c r="A362" s="125" t="str">
        <f t="shared" si="41"/>
        <v>Individuals &amp; HUF</v>
      </c>
      <c r="B362" s="126"/>
      <c r="C362" s="126"/>
      <c r="D362" s="126"/>
      <c r="E362" s="127"/>
      <c r="F362" s="127"/>
      <c r="G362" s="128"/>
      <c r="H362" s="129">
        <f t="shared" si="37"/>
        <v>0</v>
      </c>
      <c r="I362" s="126"/>
      <c r="J362" s="126" t="s">
        <v>102</v>
      </c>
      <c r="K362" s="131"/>
      <c r="L362" s="131"/>
      <c r="M362" s="129">
        <f>+$V$1*G362/$S$1</f>
        <v>0</v>
      </c>
      <c r="N362" s="129">
        <f>M362*$T$1/$V$1</f>
        <v>0</v>
      </c>
      <c r="O362" s="129">
        <f t="shared" si="34"/>
        <v>0</v>
      </c>
      <c r="P362" s="132">
        <f t="shared" si="31"/>
        <v>0</v>
      </c>
      <c r="Q362" s="132"/>
      <c r="R362" s="129">
        <f t="shared" si="42"/>
        <v>0</v>
      </c>
      <c r="S362" s="129">
        <f t="shared" si="39"/>
        <v>0</v>
      </c>
      <c r="T362" s="129">
        <f t="shared" si="40"/>
        <v>0</v>
      </c>
      <c r="U362" s="132"/>
      <c r="V362" s="132"/>
      <c r="W362" s="129">
        <f t="shared" si="43"/>
        <v>0</v>
      </c>
      <c r="X362" s="129">
        <f t="shared" si="44"/>
        <v>0</v>
      </c>
      <c r="Y362" s="129">
        <f t="shared" si="45"/>
        <v>0</v>
      </c>
      <c r="Z362" s="129"/>
      <c r="AB362" s="133"/>
    </row>
    <row r="363" spans="1:26" ht="15">
      <c r="A363" s="125" t="str">
        <f t="shared" si="41"/>
        <v>Others</v>
      </c>
      <c r="B363" s="126"/>
      <c r="C363" s="126"/>
      <c r="D363" s="126"/>
      <c r="E363" s="127"/>
      <c r="F363" s="127"/>
      <c r="G363" s="128"/>
      <c r="H363" s="129">
        <f t="shared" si="37"/>
        <v>0</v>
      </c>
      <c r="I363" s="126"/>
      <c r="J363" s="126" t="s">
        <v>14</v>
      </c>
      <c r="K363" s="131"/>
      <c r="L363" s="131"/>
      <c r="M363" s="129">
        <f>+$Z$1*G363/$W$1</f>
        <v>0</v>
      </c>
      <c r="N363" s="129">
        <f>M363*$X$1/$Z$1</f>
        <v>0</v>
      </c>
      <c r="O363" s="129">
        <f t="shared" si="34"/>
        <v>0</v>
      </c>
      <c r="P363" s="132">
        <f t="shared" si="31"/>
        <v>0</v>
      </c>
      <c r="Q363" s="132"/>
      <c r="R363" s="129">
        <f t="shared" si="42"/>
        <v>0</v>
      </c>
      <c r="S363" s="129">
        <f t="shared" si="39"/>
        <v>0</v>
      </c>
      <c r="T363" s="129">
        <f t="shared" si="40"/>
        <v>0</v>
      </c>
      <c r="U363" s="132"/>
      <c r="V363" s="132"/>
      <c r="W363" s="129">
        <f t="shared" si="43"/>
        <v>0</v>
      </c>
      <c r="X363" s="129">
        <f t="shared" si="44"/>
        <v>0</v>
      </c>
      <c r="Y363" s="129">
        <f t="shared" si="45"/>
        <v>0</v>
      </c>
      <c r="Z363" s="129"/>
    </row>
    <row r="364" spans="1:28" ht="15">
      <c r="A364" s="125" t="str">
        <f t="shared" si="41"/>
        <v>Individuals &amp; HUF</v>
      </c>
      <c r="B364" s="126"/>
      <c r="C364" s="126"/>
      <c r="D364" s="126"/>
      <c r="E364" s="127"/>
      <c r="F364" s="127"/>
      <c r="G364" s="128"/>
      <c r="H364" s="129">
        <f t="shared" si="37"/>
        <v>0</v>
      </c>
      <c r="I364" s="126"/>
      <c r="J364" s="126" t="s">
        <v>102</v>
      </c>
      <c r="K364" s="131"/>
      <c r="L364" s="131"/>
      <c r="M364" s="129">
        <f>+$V$1*G364/$S$1</f>
        <v>0</v>
      </c>
      <c r="N364" s="129">
        <f>M364*$T$1/$V$1</f>
        <v>0</v>
      </c>
      <c r="O364" s="129">
        <f t="shared" si="34"/>
        <v>0</v>
      </c>
      <c r="P364" s="132">
        <f t="shared" si="31"/>
        <v>0</v>
      </c>
      <c r="Q364" s="132"/>
      <c r="R364" s="129">
        <f t="shared" si="42"/>
        <v>0</v>
      </c>
      <c r="S364" s="129">
        <f t="shared" si="39"/>
        <v>0</v>
      </c>
      <c r="T364" s="129">
        <f t="shared" si="40"/>
        <v>0</v>
      </c>
      <c r="U364" s="132"/>
      <c r="V364" s="132"/>
      <c r="W364" s="129">
        <f t="shared" si="43"/>
        <v>0</v>
      </c>
      <c r="X364" s="129">
        <f t="shared" si="44"/>
        <v>0</v>
      </c>
      <c r="Y364" s="129">
        <f t="shared" si="45"/>
        <v>0</v>
      </c>
      <c r="Z364" s="129"/>
      <c r="AB364" s="133"/>
    </row>
    <row r="365" spans="1:26" ht="15">
      <c r="A365" s="125" t="str">
        <f t="shared" si="41"/>
        <v>Others</v>
      </c>
      <c r="B365" s="126"/>
      <c r="C365" s="126"/>
      <c r="D365" s="126"/>
      <c r="E365" s="127"/>
      <c r="F365" s="127"/>
      <c r="G365" s="128"/>
      <c r="H365" s="129">
        <f t="shared" si="37"/>
        <v>0</v>
      </c>
      <c r="I365" s="126"/>
      <c r="J365" s="126" t="s">
        <v>14</v>
      </c>
      <c r="K365" s="131"/>
      <c r="L365" s="131"/>
      <c r="M365" s="129">
        <f>+$Z$1*G365/$W$1</f>
        <v>0</v>
      </c>
      <c r="N365" s="129">
        <f>M365*$X$1/$Z$1</f>
        <v>0</v>
      </c>
      <c r="O365" s="129">
        <f t="shared" si="34"/>
        <v>0</v>
      </c>
      <c r="P365" s="132">
        <f t="shared" si="31"/>
        <v>0</v>
      </c>
      <c r="Q365" s="132"/>
      <c r="R365" s="129">
        <f t="shared" si="42"/>
        <v>0</v>
      </c>
      <c r="S365" s="129">
        <f t="shared" si="39"/>
        <v>0</v>
      </c>
      <c r="T365" s="129">
        <f t="shared" si="40"/>
        <v>0</v>
      </c>
      <c r="U365" s="132"/>
      <c r="V365" s="132"/>
      <c r="W365" s="129">
        <f t="shared" si="43"/>
        <v>0</v>
      </c>
      <c r="X365" s="129">
        <f t="shared" si="44"/>
        <v>0</v>
      </c>
      <c r="Y365" s="129">
        <f t="shared" si="45"/>
        <v>0</v>
      </c>
      <c r="Z365" s="129"/>
    </row>
    <row r="366" spans="1:28" ht="15">
      <c r="A366" s="125" t="str">
        <f t="shared" si="41"/>
        <v>Individuals &amp; HUF</v>
      </c>
      <c r="B366" s="126"/>
      <c r="C366" s="126"/>
      <c r="D366" s="126"/>
      <c r="E366" s="127"/>
      <c r="F366" s="127"/>
      <c r="G366" s="128"/>
      <c r="H366" s="129">
        <f t="shared" si="37"/>
        <v>0</v>
      </c>
      <c r="I366" s="126"/>
      <c r="J366" s="126" t="s">
        <v>102</v>
      </c>
      <c r="K366" s="131"/>
      <c r="L366" s="131"/>
      <c r="M366" s="129">
        <f>+$V$1*G366/$S$1</f>
        <v>0</v>
      </c>
      <c r="N366" s="129">
        <f>M366*$T$1/$V$1</f>
        <v>0</v>
      </c>
      <c r="O366" s="129">
        <f t="shared" si="34"/>
        <v>0</v>
      </c>
      <c r="P366" s="132">
        <f t="shared" si="31"/>
        <v>0</v>
      </c>
      <c r="Q366" s="132"/>
      <c r="R366" s="129">
        <f t="shared" si="42"/>
        <v>0</v>
      </c>
      <c r="S366" s="129">
        <f t="shared" si="39"/>
        <v>0</v>
      </c>
      <c r="T366" s="129">
        <f t="shared" si="40"/>
        <v>0</v>
      </c>
      <c r="U366" s="132"/>
      <c r="V366" s="132"/>
      <c r="W366" s="129">
        <f t="shared" si="43"/>
        <v>0</v>
      </c>
      <c r="X366" s="129">
        <f t="shared" si="44"/>
        <v>0</v>
      </c>
      <c r="Y366" s="129">
        <f t="shared" si="45"/>
        <v>0</v>
      </c>
      <c r="Z366" s="129"/>
      <c r="AB366" s="133"/>
    </row>
    <row r="367" spans="1:26" ht="15">
      <c r="A367" s="125" t="str">
        <f t="shared" si="41"/>
        <v>Individuals &amp; HUF</v>
      </c>
      <c r="B367" s="126"/>
      <c r="C367" s="126"/>
      <c r="D367" s="126"/>
      <c r="E367" s="127"/>
      <c r="F367" s="127"/>
      <c r="G367" s="128"/>
      <c r="H367" s="129">
        <f t="shared" si="37"/>
        <v>0</v>
      </c>
      <c r="I367" s="126"/>
      <c r="J367" s="126" t="s">
        <v>102</v>
      </c>
      <c r="K367" s="131"/>
      <c r="L367" s="131"/>
      <c r="M367" s="129">
        <f>+$V$1*G367/$S$1</f>
        <v>0</v>
      </c>
      <c r="N367" s="129">
        <f>M367*$T$1/$V$1</f>
        <v>0</v>
      </c>
      <c r="O367" s="129">
        <f t="shared" si="34"/>
        <v>0</v>
      </c>
      <c r="P367" s="132">
        <f t="shared" si="31"/>
        <v>0</v>
      </c>
      <c r="Q367" s="132"/>
      <c r="R367" s="129">
        <f t="shared" si="42"/>
        <v>0</v>
      </c>
      <c r="S367" s="129">
        <f t="shared" si="39"/>
        <v>0</v>
      </c>
      <c r="T367" s="129">
        <f t="shared" si="40"/>
        <v>0</v>
      </c>
      <c r="U367" s="132"/>
      <c r="V367" s="132"/>
      <c r="W367" s="129">
        <f t="shared" si="43"/>
        <v>0</v>
      </c>
      <c r="X367" s="129">
        <f t="shared" si="44"/>
        <v>0</v>
      </c>
      <c r="Y367" s="129">
        <f t="shared" si="45"/>
        <v>0</v>
      </c>
      <c r="Z367" s="129"/>
    </row>
    <row r="368" spans="1:26" ht="15">
      <c r="A368" s="125" t="str">
        <f t="shared" si="41"/>
        <v>Others</v>
      </c>
      <c r="B368" s="126"/>
      <c r="C368" s="126"/>
      <c r="D368" s="126"/>
      <c r="E368" s="127"/>
      <c r="F368" s="127"/>
      <c r="G368" s="128"/>
      <c r="H368" s="129">
        <f t="shared" si="37"/>
        <v>0</v>
      </c>
      <c r="I368" s="126"/>
      <c r="J368" s="126" t="s">
        <v>14</v>
      </c>
      <c r="K368" s="131"/>
      <c r="L368" s="131"/>
      <c r="M368" s="129">
        <f>+$Z$1*G368/$W$1</f>
        <v>0</v>
      </c>
      <c r="N368" s="129">
        <f>M368*$X$1/$Z$1</f>
        <v>0</v>
      </c>
      <c r="O368" s="129">
        <f t="shared" si="34"/>
        <v>0</v>
      </c>
      <c r="P368" s="132">
        <f t="shared" si="31"/>
        <v>0</v>
      </c>
      <c r="Q368" s="132"/>
      <c r="R368" s="129">
        <f t="shared" si="42"/>
        <v>0</v>
      </c>
      <c r="S368" s="129">
        <f t="shared" si="39"/>
        <v>0</v>
      </c>
      <c r="T368" s="129">
        <f t="shared" si="40"/>
        <v>0</v>
      </c>
      <c r="U368" s="132"/>
      <c r="V368" s="132"/>
      <c r="W368" s="129">
        <f t="shared" si="43"/>
        <v>0</v>
      </c>
      <c r="X368" s="129">
        <f t="shared" si="44"/>
        <v>0</v>
      </c>
      <c r="Y368" s="129">
        <f t="shared" si="45"/>
        <v>0</v>
      </c>
      <c r="Z368" s="129"/>
    </row>
    <row r="369" spans="1:26" ht="15">
      <c r="A369" s="125" t="str">
        <f t="shared" si="41"/>
        <v>Others</v>
      </c>
      <c r="B369" s="126"/>
      <c r="C369" s="126"/>
      <c r="D369" s="126"/>
      <c r="E369" s="127"/>
      <c r="F369" s="127"/>
      <c r="G369" s="128"/>
      <c r="H369" s="129">
        <f t="shared" si="37"/>
        <v>0</v>
      </c>
      <c r="I369" s="126"/>
      <c r="J369" s="126" t="s">
        <v>14</v>
      </c>
      <c r="K369" s="131"/>
      <c r="L369" s="131"/>
      <c r="M369" s="129">
        <f>+$Z$1*G369/$W$1</f>
        <v>0</v>
      </c>
      <c r="N369" s="129">
        <f>M369*$X$1/$Z$1</f>
        <v>0</v>
      </c>
      <c r="O369" s="129">
        <f t="shared" si="34"/>
        <v>0</v>
      </c>
      <c r="P369" s="132">
        <f t="shared" si="31"/>
        <v>0</v>
      </c>
      <c r="Q369" s="132"/>
      <c r="R369" s="129">
        <f t="shared" si="42"/>
        <v>0</v>
      </c>
      <c r="S369" s="129">
        <f t="shared" si="39"/>
        <v>0</v>
      </c>
      <c r="T369" s="129">
        <f t="shared" si="40"/>
        <v>0</v>
      </c>
      <c r="U369" s="132"/>
      <c r="V369" s="132"/>
      <c r="W369" s="129">
        <f t="shared" si="43"/>
        <v>0</v>
      </c>
      <c r="X369" s="129">
        <f t="shared" si="44"/>
        <v>0</v>
      </c>
      <c r="Y369" s="129">
        <f t="shared" si="45"/>
        <v>0</v>
      </c>
      <c r="Z369" s="129"/>
    </row>
    <row r="370" spans="1:28" ht="15">
      <c r="A370" s="125" t="str">
        <f t="shared" si="41"/>
        <v>Individuals &amp; HUF</v>
      </c>
      <c r="B370" s="126"/>
      <c r="C370" s="126"/>
      <c r="D370" s="126"/>
      <c r="E370" s="127"/>
      <c r="F370" s="127"/>
      <c r="G370" s="128"/>
      <c r="H370" s="129">
        <f t="shared" si="37"/>
        <v>0</v>
      </c>
      <c r="I370" s="126"/>
      <c r="J370" s="126" t="s">
        <v>102</v>
      </c>
      <c r="K370" s="131"/>
      <c r="L370" s="131"/>
      <c r="M370" s="129">
        <f>+$V$1*G370/$S$1</f>
        <v>0</v>
      </c>
      <c r="N370" s="129">
        <f>M370*$T$1/$V$1</f>
        <v>0</v>
      </c>
      <c r="O370" s="129">
        <f t="shared" si="34"/>
        <v>0</v>
      </c>
      <c r="P370" s="132">
        <f t="shared" si="31"/>
        <v>0</v>
      </c>
      <c r="Q370" s="132"/>
      <c r="R370" s="129">
        <f t="shared" si="42"/>
        <v>0</v>
      </c>
      <c r="S370" s="129">
        <f t="shared" si="39"/>
        <v>0</v>
      </c>
      <c r="T370" s="129">
        <f t="shared" si="40"/>
        <v>0</v>
      </c>
      <c r="U370" s="132"/>
      <c r="V370" s="132"/>
      <c r="W370" s="129">
        <f t="shared" si="43"/>
        <v>0</v>
      </c>
      <c r="X370" s="129">
        <f t="shared" si="44"/>
        <v>0</v>
      </c>
      <c r="Y370" s="129">
        <f t="shared" si="45"/>
        <v>0</v>
      </c>
      <c r="Z370" s="129"/>
      <c r="AB370" s="133"/>
    </row>
    <row r="371" spans="1:26" ht="15">
      <c r="A371" s="125" t="str">
        <f t="shared" si="41"/>
        <v>Others</v>
      </c>
      <c r="B371" s="126"/>
      <c r="C371" s="126"/>
      <c r="D371" s="126"/>
      <c r="E371" s="127"/>
      <c r="F371" s="127"/>
      <c r="G371" s="128"/>
      <c r="H371" s="129">
        <f t="shared" si="37"/>
        <v>0</v>
      </c>
      <c r="I371" s="126"/>
      <c r="J371" s="126" t="s">
        <v>14</v>
      </c>
      <c r="K371" s="131"/>
      <c r="L371" s="131"/>
      <c r="M371" s="129">
        <f>+$Z$1*G371/$W$1</f>
        <v>0</v>
      </c>
      <c r="N371" s="129">
        <f>M371*$X$1/$Z$1</f>
        <v>0</v>
      </c>
      <c r="O371" s="129">
        <f t="shared" si="34"/>
        <v>0</v>
      </c>
      <c r="P371" s="132">
        <f t="shared" si="31"/>
        <v>0</v>
      </c>
      <c r="Q371" s="132"/>
      <c r="R371" s="129">
        <f t="shared" si="42"/>
        <v>0</v>
      </c>
      <c r="S371" s="129">
        <f t="shared" si="39"/>
        <v>0</v>
      </c>
      <c r="T371" s="129">
        <f t="shared" si="40"/>
        <v>0</v>
      </c>
      <c r="U371" s="132"/>
      <c r="V371" s="132"/>
      <c r="W371" s="129">
        <f t="shared" si="43"/>
        <v>0</v>
      </c>
      <c r="X371" s="129">
        <f t="shared" si="44"/>
        <v>0</v>
      </c>
      <c r="Y371" s="129">
        <f t="shared" si="45"/>
        <v>0</v>
      </c>
      <c r="Z371" s="129"/>
    </row>
    <row r="372" spans="1:28" ht="15">
      <c r="A372" s="125" t="str">
        <f t="shared" si="41"/>
        <v>Individuals &amp; HUF</v>
      </c>
      <c r="B372" s="126"/>
      <c r="C372" s="126"/>
      <c r="D372" s="126"/>
      <c r="E372" s="127"/>
      <c r="F372" s="127"/>
      <c r="G372" s="128"/>
      <c r="H372" s="129">
        <f t="shared" si="37"/>
        <v>0</v>
      </c>
      <c r="I372" s="126"/>
      <c r="J372" s="126" t="s">
        <v>102</v>
      </c>
      <c r="K372" s="131"/>
      <c r="L372" s="131"/>
      <c r="M372" s="129">
        <f>+$V$1*G372/$S$1</f>
        <v>0</v>
      </c>
      <c r="N372" s="129">
        <f>M372*$T$1/$V$1</f>
        <v>0</v>
      </c>
      <c r="O372" s="129">
        <f t="shared" si="34"/>
        <v>0</v>
      </c>
      <c r="P372" s="132">
        <f t="shared" si="31"/>
        <v>0</v>
      </c>
      <c r="Q372" s="132"/>
      <c r="R372" s="129">
        <f t="shared" si="42"/>
        <v>0</v>
      </c>
      <c r="S372" s="129">
        <f t="shared" si="39"/>
        <v>0</v>
      </c>
      <c r="T372" s="129">
        <f t="shared" si="40"/>
        <v>0</v>
      </c>
      <c r="U372" s="132"/>
      <c r="V372" s="132"/>
      <c r="W372" s="129">
        <f t="shared" si="43"/>
        <v>0</v>
      </c>
      <c r="X372" s="129">
        <f t="shared" si="44"/>
        <v>0</v>
      </c>
      <c r="Y372" s="129">
        <f t="shared" si="45"/>
        <v>0</v>
      </c>
      <c r="Z372" s="129"/>
      <c r="AB372" s="133"/>
    </row>
    <row r="373" spans="1:26" ht="15">
      <c r="A373" s="125" t="str">
        <f t="shared" si="41"/>
        <v>Others</v>
      </c>
      <c r="B373" s="126"/>
      <c r="C373" s="126"/>
      <c r="D373" s="126"/>
      <c r="E373" s="127"/>
      <c r="F373" s="127"/>
      <c r="G373" s="128"/>
      <c r="H373" s="129">
        <f t="shared" si="37"/>
        <v>0</v>
      </c>
      <c r="I373" s="126"/>
      <c r="J373" s="126" t="s">
        <v>14</v>
      </c>
      <c r="K373" s="131"/>
      <c r="L373" s="131"/>
      <c r="M373" s="129">
        <f>+$Z$1*G373/$W$1</f>
        <v>0</v>
      </c>
      <c r="N373" s="129">
        <f>M373*$X$1/$Z$1</f>
        <v>0</v>
      </c>
      <c r="O373" s="129">
        <f t="shared" si="34"/>
        <v>0</v>
      </c>
      <c r="P373" s="132">
        <f t="shared" si="31"/>
        <v>0</v>
      </c>
      <c r="Q373" s="132"/>
      <c r="R373" s="129">
        <f t="shared" si="42"/>
        <v>0</v>
      </c>
      <c r="S373" s="129">
        <f t="shared" si="39"/>
        <v>0</v>
      </c>
      <c r="T373" s="129">
        <f t="shared" si="40"/>
        <v>0</v>
      </c>
      <c r="U373" s="132"/>
      <c r="V373" s="132"/>
      <c r="W373" s="129">
        <f t="shared" si="43"/>
        <v>0</v>
      </c>
      <c r="X373" s="129">
        <f t="shared" si="44"/>
        <v>0</v>
      </c>
      <c r="Y373" s="129">
        <f t="shared" si="45"/>
        <v>0</v>
      </c>
      <c r="Z373" s="129"/>
    </row>
    <row r="374" spans="1:28" ht="15">
      <c r="A374" s="125" t="str">
        <f t="shared" si="41"/>
        <v>Individuals &amp; HUF</v>
      </c>
      <c r="B374" s="126"/>
      <c r="C374" s="126"/>
      <c r="D374" s="126"/>
      <c r="E374" s="127"/>
      <c r="F374" s="127"/>
      <c r="G374" s="128"/>
      <c r="H374" s="129">
        <f t="shared" si="37"/>
        <v>0</v>
      </c>
      <c r="I374" s="126"/>
      <c r="J374" s="126" t="s">
        <v>102</v>
      </c>
      <c r="K374" s="131"/>
      <c r="L374" s="131"/>
      <c r="M374" s="129">
        <f>+$V$1*G374/$S$1</f>
        <v>0</v>
      </c>
      <c r="N374" s="129">
        <f>M374*$T$1/$V$1</f>
        <v>0</v>
      </c>
      <c r="O374" s="129">
        <f t="shared" si="34"/>
        <v>0</v>
      </c>
      <c r="P374" s="132">
        <f t="shared" si="31"/>
        <v>0</v>
      </c>
      <c r="Q374" s="132"/>
      <c r="R374" s="129">
        <f t="shared" si="42"/>
        <v>0</v>
      </c>
      <c r="S374" s="129">
        <f t="shared" si="39"/>
        <v>0</v>
      </c>
      <c r="T374" s="129">
        <f t="shared" si="40"/>
        <v>0</v>
      </c>
      <c r="U374" s="132"/>
      <c r="V374" s="132"/>
      <c r="W374" s="129">
        <f t="shared" si="43"/>
        <v>0</v>
      </c>
      <c r="X374" s="129">
        <f t="shared" si="44"/>
        <v>0</v>
      </c>
      <c r="Y374" s="129">
        <f t="shared" si="45"/>
        <v>0</v>
      </c>
      <c r="Z374" s="129"/>
      <c r="AB374" s="133"/>
    </row>
    <row r="375" spans="1:26" ht="15">
      <c r="A375" s="125" t="str">
        <f t="shared" si="41"/>
        <v>Others</v>
      </c>
      <c r="B375" s="126"/>
      <c r="C375" s="126"/>
      <c r="D375" s="126"/>
      <c r="E375" s="127"/>
      <c r="F375" s="127"/>
      <c r="G375" s="128"/>
      <c r="H375" s="129">
        <f t="shared" si="37"/>
        <v>0</v>
      </c>
      <c r="I375" s="126"/>
      <c r="J375" s="126" t="s">
        <v>14</v>
      </c>
      <c r="K375" s="131"/>
      <c r="L375" s="131"/>
      <c r="M375" s="129">
        <f>+$Z$1*G375/$W$1</f>
        <v>0</v>
      </c>
      <c r="N375" s="129">
        <f>M375*$X$1/$Z$1</f>
        <v>0</v>
      </c>
      <c r="O375" s="129">
        <f t="shared" si="34"/>
        <v>0</v>
      </c>
      <c r="P375" s="132">
        <f t="shared" si="31"/>
        <v>0</v>
      </c>
      <c r="Q375" s="132"/>
      <c r="R375" s="129">
        <f t="shared" si="42"/>
        <v>0</v>
      </c>
      <c r="S375" s="129">
        <f t="shared" si="39"/>
        <v>0</v>
      </c>
      <c r="T375" s="129">
        <f t="shared" si="40"/>
        <v>0</v>
      </c>
      <c r="U375" s="132"/>
      <c r="V375" s="132"/>
      <c r="W375" s="129">
        <f t="shared" si="43"/>
        <v>0</v>
      </c>
      <c r="X375" s="129">
        <f t="shared" si="44"/>
        <v>0</v>
      </c>
      <c r="Y375" s="129">
        <f t="shared" si="45"/>
        <v>0</v>
      </c>
      <c r="Z375" s="129"/>
    </row>
    <row r="376" spans="1:28" ht="15">
      <c r="A376" s="125" t="str">
        <f t="shared" si="41"/>
        <v>Individuals &amp; HUF</v>
      </c>
      <c r="B376" s="126"/>
      <c r="C376" s="126"/>
      <c r="D376" s="126"/>
      <c r="E376" s="127"/>
      <c r="F376" s="127"/>
      <c r="G376" s="128"/>
      <c r="H376" s="129">
        <f t="shared" si="37"/>
        <v>0</v>
      </c>
      <c r="I376" s="126"/>
      <c r="J376" s="126" t="s">
        <v>102</v>
      </c>
      <c r="K376" s="131"/>
      <c r="L376" s="131"/>
      <c r="M376" s="129">
        <f>+$V$1*G376/$S$1</f>
        <v>0</v>
      </c>
      <c r="N376" s="129">
        <f>M376*$T$1/$V$1</f>
        <v>0</v>
      </c>
      <c r="O376" s="129">
        <f t="shared" si="34"/>
        <v>0</v>
      </c>
      <c r="P376" s="132">
        <f t="shared" si="31"/>
        <v>0</v>
      </c>
      <c r="Q376" s="132"/>
      <c r="R376" s="129">
        <f t="shared" si="42"/>
        <v>0</v>
      </c>
      <c r="S376" s="129">
        <f t="shared" si="39"/>
        <v>0</v>
      </c>
      <c r="T376" s="129">
        <f t="shared" si="40"/>
        <v>0</v>
      </c>
      <c r="U376" s="132"/>
      <c r="V376" s="132"/>
      <c r="W376" s="129">
        <f t="shared" si="43"/>
        <v>0</v>
      </c>
      <c r="X376" s="129">
        <f t="shared" si="44"/>
        <v>0</v>
      </c>
      <c r="Y376" s="129">
        <f t="shared" si="45"/>
        <v>0</v>
      </c>
      <c r="Z376" s="129"/>
      <c r="AB376" s="133"/>
    </row>
    <row r="377" spans="1:26" ht="15">
      <c r="A377" s="125" t="str">
        <f t="shared" si="41"/>
        <v>Others</v>
      </c>
      <c r="B377" s="126"/>
      <c r="C377" s="126"/>
      <c r="D377" s="126"/>
      <c r="E377" s="127"/>
      <c r="F377" s="127"/>
      <c r="G377" s="128"/>
      <c r="H377" s="129">
        <f t="shared" si="37"/>
        <v>0</v>
      </c>
      <c r="I377" s="126"/>
      <c r="J377" s="126" t="s">
        <v>14</v>
      </c>
      <c r="K377" s="131"/>
      <c r="L377" s="131"/>
      <c r="M377" s="129">
        <f>+$Z$1*G377/$W$1</f>
        <v>0</v>
      </c>
      <c r="N377" s="129">
        <f>M377*$X$1/$Z$1</f>
        <v>0</v>
      </c>
      <c r="O377" s="129">
        <f t="shared" si="34"/>
        <v>0</v>
      </c>
      <c r="P377" s="132">
        <f t="shared" si="31"/>
        <v>0</v>
      </c>
      <c r="Q377" s="132"/>
      <c r="R377" s="129">
        <f t="shared" si="42"/>
        <v>0</v>
      </c>
      <c r="S377" s="129">
        <f t="shared" si="39"/>
        <v>0</v>
      </c>
      <c r="T377" s="129">
        <f t="shared" si="40"/>
        <v>0</v>
      </c>
      <c r="U377" s="132"/>
      <c r="V377" s="132"/>
      <c r="W377" s="129">
        <f t="shared" si="43"/>
        <v>0</v>
      </c>
      <c r="X377" s="129">
        <f t="shared" si="44"/>
        <v>0</v>
      </c>
      <c r="Y377" s="129">
        <f t="shared" si="45"/>
        <v>0</v>
      </c>
      <c r="Z377" s="129"/>
    </row>
    <row r="378" spans="1:28" ht="15">
      <c r="A378" s="125" t="str">
        <f t="shared" si="41"/>
        <v>Individuals &amp; HUF</v>
      </c>
      <c r="B378" s="126"/>
      <c r="C378" s="126"/>
      <c r="D378" s="126"/>
      <c r="E378" s="127"/>
      <c r="F378" s="127"/>
      <c r="G378" s="128"/>
      <c r="H378" s="129">
        <f t="shared" si="37"/>
        <v>0</v>
      </c>
      <c r="I378" s="126"/>
      <c r="J378" s="126" t="s">
        <v>102</v>
      </c>
      <c r="K378" s="131"/>
      <c r="L378" s="131"/>
      <c r="M378" s="129">
        <f>+$V$1*G378/$S$1</f>
        <v>0</v>
      </c>
      <c r="N378" s="129">
        <f>M378*$T$1/$V$1</f>
        <v>0</v>
      </c>
      <c r="O378" s="129">
        <f t="shared" si="34"/>
        <v>0</v>
      </c>
      <c r="P378" s="132">
        <f t="shared" si="31"/>
        <v>0</v>
      </c>
      <c r="Q378" s="132"/>
      <c r="R378" s="129">
        <f t="shared" si="42"/>
        <v>0</v>
      </c>
      <c r="S378" s="129">
        <f t="shared" si="39"/>
        <v>0</v>
      </c>
      <c r="T378" s="129">
        <f t="shared" si="40"/>
        <v>0</v>
      </c>
      <c r="U378" s="132"/>
      <c r="V378" s="132"/>
      <c r="W378" s="129">
        <f t="shared" si="43"/>
        <v>0</v>
      </c>
      <c r="X378" s="129">
        <f t="shared" si="44"/>
        <v>0</v>
      </c>
      <c r="Y378" s="129">
        <f t="shared" si="45"/>
        <v>0</v>
      </c>
      <c r="Z378" s="129"/>
      <c r="AB378" s="133"/>
    </row>
    <row r="379" spans="1:26" ht="15">
      <c r="A379" s="125" t="str">
        <f t="shared" si="41"/>
        <v>Individuals &amp; HUF</v>
      </c>
      <c r="B379" s="126"/>
      <c r="C379" s="126"/>
      <c r="D379" s="126"/>
      <c r="E379" s="127"/>
      <c r="F379" s="127"/>
      <c r="G379" s="128"/>
      <c r="H379" s="129">
        <f t="shared" si="37"/>
        <v>0</v>
      </c>
      <c r="I379" s="126"/>
      <c r="J379" s="126" t="s">
        <v>102</v>
      </c>
      <c r="K379" s="131"/>
      <c r="L379" s="131"/>
      <c r="M379" s="129">
        <f>+$V$1*G379/$S$1</f>
        <v>0</v>
      </c>
      <c r="N379" s="129">
        <f>M379*$T$1/$V$1</f>
        <v>0</v>
      </c>
      <c r="O379" s="129">
        <f t="shared" si="34"/>
        <v>0</v>
      </c>
      <c r="P379" s="132">
        <f t="shared" si="31"/>
        <v>0</v>
      </c>
      <c r="Q379" s="132"/>
      <c r="R379" s="129">
        <f t="shared" si="42"/>
        <v>0</v>
      </c>
      <c r="S379" s="129">
        <f t="shared" si="39"/>
        <v>0</v>
      </c>
      <c r="T379" s="129">
        <f t="shared" si="40"/>
        <v>0</v>
      </c>
      <c r="U379" s="132"/>
      <c r="V379" s="132"/>
      <c r="W379" s="129">
        <f t="shared" si="43"/>
        <v>0</v>
      </c>
      <c r="X379" s="129">
        <f t="shared" si="44"/>
        <v>0</v>
      </c>
      <c r="Y379" s="129">
        <f t="shared" si="45"/>
        <v>0</v>
      </c>
      <c r="Z379" s="129"/>
    </row>
    <row r="380" spans="1:26" ht="15">
      <c r="A380" s="125" t="str">
        <f t="shared" si="41"/>
        <v>Individuals &amp; HUF</v>
      </c>
      <c r="B380" s="126"/>
      <c r="C380" s="126"/>
      <c r="D380" s="126"/>
      <c r="E380" s="127"/>
      <c r="F380" s="127"/>
      <c r="G380" s="128"/>
      <c r="H380" s="129">
        <f t="shared" si="37"/>
        <v>0</v>
      </c>
      <c r="I380" s="126"/>
      <c r="J380" s="126" t="s">
        <v>102</v>
      </c>
      <c r="K380" s="131"/>
      <c r="L380" s="131"/>
      <c r="M380" s="129">
        <f>+$V$1*G380/$S$1</f>
        <v>0</v>
      </c>
      <c r="N380" s="129">
        <f>M380*$T$1/$V$1</f>
        <v>0</v>
      </c>
      <c r="O380" s="129">
        <f t="shared" si="34"/>
        <v>0</v>
      </c>
      <c r="P380" s="132">
        <f t="shared" si="31"/>
        <v>0</v>
      </c>
      <c r="Q380" s="132"/>
      <c r="R380" s="129">
        <f t="shared" si="42"/>
        <v>0</v>
      </c>
      <c r="S380" s="129">
        <f t="shared" si="39"/>
        <v>0</v>
      </c>
      <c r="T380" s="129">
        <f t="shared" si="40"/>
        <v>0</v>
      </c>
      <c r="U380" s="132"/>
      <c r="V380" s="132"/>
      <c r="W380" s="129">
        <f t="shared" si="43"/>
        <v>0</v>
      </c>
      <c r="X380" s="129">
        <f t="shared" si="44"/>
        <v>0</v>
      </c>
      <c r="Y380" s="129">
        <f t="shared" si="45"/>
        <v>0</v>
      </c>
      <c r="Z380" s="129"/>
    </row>
    <row r="381" spans="1:26" ht="15">
      <c r="A381" s="125" t="str">
        <f t="shared" si="41"/>
        <v>Others</v>
      </c>
      <c r="B381" s="126"/>
      <c r="C381" s="126"/>
      <c r="D381" s="126"/>
      <c r="E381" s="127"/>
      <c r="F381" s="127"/>
      <c r="G381" s="128"/>
      <c r="H381" s="129">
        <f t="shared" si="37"/>
        <v>0</v>
      </c>
      <c r="I381" s="126"/>
      <c r="J381" s="126" t="s">
        <v>14</v>
      </c>
      <c r="K381" s="131"/>
      <c r="L381" s="131"/>
      <c r="M381" s="129">
        <f>+$Z$1*G381/$W$1</f>
        <v>0</v>
      </c>
      <c r="N381" s="129">
        <f>M381*$X$1/$Z$1</f>
        <v>0</v>
      </c>
      <c r="O381" s="129">
        <f t="shared" si="34"/>
        <v>0</v>
      </c>
      <c r="P381" s="132">
        <f t="shared" si="31"/>
        <v>0</v>
      </c>
      <c r="Q381" s="132"/>
      <c r="R381" s="129">
        <f t="shared" si="42"/>
        <v>0</v>
      </c>
      <c r="S381" s="129">
        <f t="shared" si="39"/>
        <v>0</v>
      </c>
      <c r="T381" s="129">
        <f t="shared" si="40"/>
        <v>0</v>
      </c>
      <c r="U381" s="132"/>
      <c r="V381" s="132"/>
      <c r="W381" s="129">
        <f t="shared" si="43"/>
        <v>0</v>
      </c>
      <c r="X381" s="129">
        <f t="shared" si="44"/>
        <v>0</v>
      </c>
      <c r="Y381" s="129">
        <f t="shared" si="45"/>
        <v>0</v>
      </c>
      <c r="Z381" s="129"/>
    </row>
    <row r="382" spans="1:26" ht="15">
      <c r="A382" s="125" t="str">
        <f t="shared" si="41"/>
        <v>Others</v>
      </c>
      <c r="B382" s="126"/>
      <c r="C382" s="126"/>
      <c r="D382" s="126"/>
      <c r="E382" s="127"/>
      <c r="F382" s="127"/>
      <c r="G382" s="128"/>
      <c r="H382" s="129">
        <f t="shared" si="37"/>
        <v>0</v>
      </c>
      <c r="I382" s="126"/>
      <c r="J382" s="126" t="s">
        <v>14</v>
      </c>
      <c r="K382" s="131"/>
      <c r="L382" s="131"/>
      <c r="M382" s="129">
        <f>+$V$1*G382/$S$1</f>
        <v>0</v>
      </c>
      <c r="N382" s="129">
        <f>M382*$T$1/$V$1</f>
        <v>0</v>
      </c>
      <c r="O382" s="129">
        <f t="shared" si="34"/>
        <v>0</v>
      </c>
      <c r="P382" s="132">
        <f t="shared" si="31"/>
        <v>0</v>
      </c>
      <c r="Q382" s="132"/>
      <c r="R382" s="129">
        <f t="shared" si="42"/>
        <v>0</v>
      </c>
      <c r="S382" s="129">
        <f t="shared" si="39"/>
        <v>0</v>
      </c>
      <c r="T382" s="129">
        <f t="shared" si="40"/>
        <v>0</v>
      </c>
      <c r="U382" s="132"/>
      <c r="V382" s="132"/>
      <c r="W382" s="129">
        <f t="shared" si="43"/>
        <v>0</v>
      </c>
      <c r="X382" s="129">
        <f t="shared" si="44"/>
        <v>0</v>
      </c>
      <c r="Y382" s="129">
        <f t="shared" si="45"/>
        <v>0</v>
      </c>
      <c r="Z382" s="129"/>
    </row>
    <row r="383" spans="1:26" ht="15">
      <c r="A383" s="125" t="str">
        <f t="shared" si="41"/>
        <v>Others</v>
      </c>
      <c r="B383" s="126"/>
      <c r="C383" s="126"/>
      <c r="D383" s="126"/>
      <c r="E383" s="127"/>
      <c r="F383" s="127"/>
      <c r="G383" s="128"/>
      <c r="H383" s="129">
        <f t="shared" si="37"/>
        <v>0</v>
      </c>
      <c r="I383" s="126"/>
      <c r="J383" s="126" t="s">
        <v>14</v>
      </c>
      <c r="K383" s="131"/>
      <c r="L383" s="131"/>
      <c r="M383" s="129">
        <f>+$Z$1*G383/$W$1</f>
        <v>0</v>
      </c>
      <c r="N383" s="129">
        <f>M383*$X$1/$Z$1</f>
        <v>0</v>
      </c>
      <c r="O383" s="129">
        <f t="shared" si="34"/>
        <v>0</v>
      </c>
      <c r="P383" s="132">
        <f t="shared" si="31"/>
        <v>0</v>
      </c>
      <c r="Q383" s="132"/>
      <c r="R383" s="129">
        <f t="shared" si="42"/>
        <v>0</v>
      </c>
      <c r="S383" s="129">
        <f t="shared" si="39"/>
        <v>0</v>
      </c>
      <c r="T383" s="129">
        <f t="shared" si="40"/>
        <v>0</v>
      </c>
      <c r="U383" s="132"/>
      <c r="V383" s="132"/>
      <c r="W383" s="129">
        <f t="shared" si="43"/>
        <v>0</v>
      </c>
      <c r="X383" s="129">
        <f t="shared" si="44"/>
        <v>0</v>
      </c>
      <c r="Y383" s="129">
        <f t="shared" si="45"/>
        <v>0</v>
      </c>
      <c r="Z383" s="129"/>
    </row>
    <row r="384" spans="1:28" ht="15">
      <c r="A384" s="125" t="str">
        <f t="shared" si="41"/>
        <v>Individuals &amp; HUF</v>
      </c>
      <c r="B384" s="126"/>
      <c r="C384" s="126"/>
      <c r="D384" s="126"/>
      <c r="E384" s="127"/>
      <c r="F384" s="127"/>
      <c r="G384" s="128"/>
      <c r="H384" s="129">
        <f t="shared" si="37"/>
        <v>0</v>
      </c>
      <c r="I384" s="126"/>
      <c r="J384" s="126" t="s">
        <v>102</v>
      </c>
      <c r="K384" s="131"/>
      <c r="L384" s="131"/>
      <c r="M384" s="129">
        <f>+$V$1*G384/$S$1</f>
        <v>0</v>
      </c>
      <c r="N384" s="129">
        <f>M384*$T$1/$V$1</f>
        <v>0</v>
      </c>
      <c r="O384" s="129">
        <f t="shared" si="34"/>
        <v>0</v>
      </c>
      <c r="P384" s="132">
        <f t="shared" si="31"/>
        <v>0</v>
      </c>
      <c r="Q384" s="132"/>
      <c r="R384" s="129">
        <f t="shared" si="42"/>
        <v>0</v>
      </c>
      <c r="S384" s="129">
        <f t="shared" si="39"/>
        <v>0</v>
      </c>
      <c r="T384" s="129">
        <f t="shared" si="40"/>
        <v>0</v>
      </c>
      <c r="U384" s="132"/>
      <c r="V384" s="132"/>
      <c r="W384" s="129">
        <f t="shared" si="43"/>
        <v>0</v>
      </c>
      <c r="X384" s="129">
        <f t="shared" si="44"/>
        <v>0</v>
      </c>
      <c r="Y384" s="129">
        <f t="shared" si="45"/>
        <v>0</v>
      </c>
      <c r="Z384" s="129"/>
      <c r="AB384" s="133"/>
    </row>
    <row r="385" spans="1:26" ht="15">
      <c r="A385" s="125" t="str">
        <f t="shared" si="41"/>
        <v>Others</v>
      </c>
      <c r="B385" s="126"/>
      <c r="C385" s="126"/>
      <c r="D385" s="126"/>
      <c r="E385" s="127"/>
      <c r="F385" s="127"/>
      <c r="G385" s="128"/>
      <c r="H385" s="129">
        <f t="shared" si="37"/>
        <v>0</v>
      </c>
      <c r="I385" s="126"/>
      <c r="J385" s="126" t="s">
        <v>14</v>
      </c>
      <c r="K385" s="131"/>
      <c r="L385" s="131"/>
      <c r="M385" s="129">
        <f>+$Z$1*G385/$W$1</f>
        <v>0</v>
      </c>
      <c r="N385" s="129">
        <f>M385*$X$1/$Z$1</f>
        <v>0</v>
      </c>
      <c r="O385" s="129">
        <f t="shared" si="34"/>
        <v>0</v>
      </c>
      <c r="P385" s="132">
        <f t="shared" si="31"/>
        <v>0</v>
      </c>
      <c r="Q385" s="132"/>
      <c r="R385" s="129">
        <f t="shared" si="42"/>
        <v>0</v>
      </c>
      <c r="S385" s="129">
        <f t="shared" si="39"/>
        <v>0</v>
      </c>
      <c r="T385" s="129">
        <f t="shared" si="40"/>
        <v>0</v>
      </c>
      <c r="U385" s="132"/>
      <c r="V385" s="132"/>
      <c r="W385" s="129">
        <f t="shared" si="43"/>
        <v>0</v>
      </c>
      <c r="X385" s="129">
        <f t="shared" si="44"/>
        <v>0</v>
      </c>
      <c r="Y385" s="129">
        <f t="shared" si="45"/>
        <v>0</v>
      </c>
      <c r="Z385" s="129"/>
    </row>
    <row r="386" spans="1:28" ht="15">
      <c r="A386" s="125" t="str">
        <f t="shared" si="41"/>
        <v>Individuals &amp; HUF</v>
      </c>
      <c r="B386" s="126"/>
      <c r="C386" s="126"/>
      <c r="D386" s="126"/>
      <c r="E386" s="127"/>
      <c r="F386" s="127"/>
      <c r="G386" s="128"/>
      <c r="H386" s="129">
        <f t="shared" si="37"/>
        <v>0</v>
      </c>
      <c r="I386" s="126"/>
      <c r="J386" s="126" t="s">
        <v>102</v>
      </c>
      <c r="K386" s="131"/>
      <c r="L386" s="131"/>
      <c r="M386" s="129">
        <f>+$V$1*G386/$S$1</f>
        <v>0</v>
      </c>
      <c r="N386" s="129">
        <f>M386*$T$1/$V$1</f>
        <v>0</v>
      </c>
      <c r="O386" s="129">
        <f t="shared" si="34"/>
        <v>0</v>
      </c>
      <c r="P386" s="132">
        <f aca="true" t="shared" si="46" ref="P386:P449">+O386-G386</f>
        <v>0</v>
      </c>
      <c r="Q386" s="132"/>
      <c r="R386" s="129">
        <f t="shared" si="42"/>
        <v>0</v>
      </c>
      <c r="S386" s="129">
        <f t="shared" si="39"/>
        <v>0</v>
      </c>
      <c r="T386" s="129">
        <f t="shared" si="40"/>
        <v>0</v>
      </c>
      <c r="U386" s="132"/>
      <c r="V386" s="132"/>
      <c r="W386" s="129">
        <f t="shared" si="43"/>
        <v>0</v>
      </c>
      <c r="X386" s="129">
        <f t="shared" si="44"/>
        <v>0</v>
      </c>
      <c r="Y386" s="129">
        <f t="shared" si="45"/>
        <v>0</v>
      </c>
      <c r="Z386" s="129"/>
      <c r="AB386" s="133"/>
    </row>
    <row r="387" spans="1:26" ht="15">
      <c r="A387" s="125" t="str">
        <f t="shared" si="41"/>
        <v>Others</v>
      </c>
      <c r="B387" s="126"/>
      <c r="C387" s="126"/>
      <c r="D387" s="126"/>
      <c r="E387" s="127"/>
      <c r="F387" s="127"/>
      <c r="G387" s="128"/>
      <c r="H387" s="129">
        <f t="shared" si="37"/>
        <v>0</v>
      </c>
      <c r="I387" s="126"/>
      <c r="J387" s="126" t="s">
        <v>14</v>
      </c>
      <c r="K387" s="131"/>
      <c r="L387" s="131"/>
      <c r="M387" s="129">
        <f>+$Z$1*G387/$W$1</f>
        <v>0</v>
      </c>
      <c r="N387" s="129">
        <f>M387*$X$1/$Z$1</f>
        <v>0</v>
      </c>
      <c r="O387" s="129">
        <f aca="true" t="shared" si="47" ref="O387:O450">+M387-N387</f>
        <v>0</v>
      </c>
      <c r="P387" s="132">
        <f t="shared" si="46"/>
        <v>0</v>
      </c>
      <c r="Q387" s="132"/>
      <c r="R387" s="129">
        <f t="shared" si="42"/>
        <v>0</v>
      </c>
      <c r="S387" s="129">
        <f t="shared" si="39"/>
        <v>0</v>
      </c>
      <c r="T387" s="129">
        <f t="shared" si="40"/>
        <v>0</v>
      </c>
      <c r="U387" s="132"/>
      <c r="V387" s="132"/>
      <c r="W387" s="129">
        <f t="shared" si="43"/>
        <v>0</v>
      </c>
      <c r="X387" s="129">
        <f t="shared" si="44"/>
        <v>0</v>
      </c>
      <c r="Y387" s="129">
        <f t="shared" si="45"/>
        <v>0</v>
      </c>
      <c r="Z387" s="129"/>
    </row>
    <row r="388" spans="1:28" ht="15">
      <c r="A388" s="125" t="str">
        <f t="shared" si="41"/>
        <v>Individuals &amp; HUF</v>
      </c>
      <c r="B388" s="126"/>
      <c r="C388" s="126"/>
      <c r="D388" s="126"/>
      <c r="E388" s="127"/>
      <c r="F388" s="127"/>
      <c r="G388" s="128"/>
      <c r="H388" s="129">
        <f t="shared" si="37"/>
        <v>0</v>
      </c>
      <c r="I388" s="126"/>
      <c r="J388" s="126" t="s">
        <v>102</v>
      </c>
      <c r="K388" s="131"/>
      <c r="L388" s="131"/>
      <c r="M388" s="129">
        <f>+$V$1*G388/$S$1</f>
        <v>0</v>
      </c>
      <c r="N388" s="129">
        <f>M388*$T$1/$V$1</f>
        <v>0</v>
      </c>
      <c r="O388" s="129">
        <f t="shared" si="47"/>
        <v>0</v>
      </c>
      <c r="P388" s="132">
        <f t="shared" si="46"/>
        <v>0</v>
      </c>
      <c r="Q388" s="132"/>
      <c r="R388" s="129">
        <f t="shared" si="42"/>
        <v>0</v>
      </c>
      <c r="S388" s="129">
        <f t="shared" si="39"/>
        <v>0</v>
      </c>
      <c r="T388" s="129">
        <f t="shared" si="40"/>
        <v>0</v>
      </c>
      <c r="U388" s="132"/>
      <c r="V388" s="132"/>
      <c r="W388" s="129">
        <f t="shared" si="43"/>
        <v>0</v>
      </c>
      <c r="X388" s="129">
        <f t="shared" si="44"/>
        <v>0</v>
      </c>
      <c r="Y388" s="129">
        <f t="shared" si="45"/>
        <v>0</v>
      </c>
      <c r="Z388" s="129"/>
      <c r="AB388" s="133"/>
    </row>
    <row r="389" spans="1:26" ht="15">
      <c r="A389" s="125" t="str">
        <f t="shared" si="41"/>
        <v>Others</v>
      </c>
      <c r="B389" s="126"/>
      <c r="C389" s="126"/>
      <c r="D389" s="126"/>
      <c r="E389" s="127"/>
      <c r="F389" s="127"/>
      <c r="G389" s="128"/>
      <c r="H389" s="129">
        <f t="shared" si="37"/>
        <v>0</v>
      </c>
      <c r="I389" s="126"/>
      <c r="J389" s="126" t="s">
        <v>14</v>
      </c>
      <c r="K389" s="131"/>
      <c r="L389" s="131"/>
      <c r="M389" s="129">
        <f>+$Z$1*G389/$W$1</f>
        <v>0</v>
      </c>
      <c r="N389" s="129">
        <f>M389*$X$1/$Z$1</f>
        <v>0</v>
      </c>
      <c r="O389" s="129">
        <f t="shared" si="47"/>
        <v>0</v>
      </c>
      <c r="P389" s="132">
        <f t="shared" si="46"/>
        <v>0</v>
      </c>
      <c r="Q389" s="132"/>
      <c r="R389" s="129">
        <f t="shared" si="42"/>
        <v>0</v>
      </c>
      <c r="S389" s="129">
        <f t="shared" si="39"/>
        <v>0</v>
      </c>
      <c r="T389" s="129">
        <f t="shared" si="40"/>
        <v>0</v>
      </c>
      <c r="U389" s="132"/>
      <c r="V389" s="132"/>
      <c r="W389" s="129">
        <f t="shared" si="43"/>
        <v>0</v>
      </c>
      <c r="X389" s="129">
        <f t="shared" si="44"/>
        <v>0</v>
      </c>
      <c r="Y389" s="129">
        <f t="shared" si="45"/>
        <v>0</v>
      </c>
      <c r="Z389" s="129"/>
    </row>
    <row r="390" spans="1:28" ht="15">
      <c r="A390" s="125" t="str">
        <f t="shared" si="41"/>
        <v>Individuals &amp; HUF</v>
      </c>
      <c r="B390" s="126"/>
      <c r="C390" s="126"/>
      <c r="D390" s="126"/>
      <c r="E390" s="127"/>
      <c r="F390" s="127"/>
      <c r="G390" s="128"/>
      <c r="H390" s="129">
        <f t="shared" si="37"/>
        <v>0</v>
      </c>
      <c r="I390" s="126"/>
      <c r="J390" s="126" t="s">
        <v>102</v>
      </c>
      <c r="K390" s="131"/>
      <c r="L390" s="131"/>
      <c r="M390" s="129">
        <f>+$V$1*G390/$S$1</f>
        <v>0</v>
      </c>
      <c r="N390" s="129">
        <f>M390*$T$1/$V$1</f>
        <v>0</v>
      </c>
      <c r="O390" s="129">
        <f t="shared" si="47"/>
        <v>0</v>
      </c>
      <c r="P390" s="132">
        <f t="shared" si="46"/>
        <v>0</v>
      </c>
      <c r="Q390" s="132"/>
      <c r="R390" s="129">
        <f t="shared" si="42"/>
        <v>0</v>
      </c>
      <c r="S390" s="129">
        <f t="shared" si="39"/>
        <v>0</v>
      </c>
      <c r="T390" s="129">
        <f t="shared" si="40"/>
        <v>0</v>
      </c>
      <c r="U390" s="132"/>
      <c r="V390" s="132"/>
      <c r="W390" s="129">
        <f t="shared" si="43"/>
        <v>0</v>
      </c>
      <c r="X390" s="129">
        <f t="shared" si="44"/>
        <v>0</v>
      </c>
      <c r="Y390" s="129">
        <f t="shared" si="45"/>
        <v>0</v>
      </c>
      <c r="Z390" s="129"/>
      <c r="AB390" s="133"/>
    </row>
    <row r="391" spans="1:26" ht="15">
      <c r="A391" s="125" t="str">
        <f t="shared" si="41"/>
        <v>Others</v>
      </c>
      <c r="B391" s="126"/>
      <c r="C391" s="126"/>
      <c r="D391" s="126"/>
      <c r="E391" s="127"/>
      <c r="F391" s="127"/>
      <c r="G391" s="128"/>
      <c r="H391" s="129">
        <f t="shared" si="37"/>
        <v>0</v>
      </c>
      <c r="I391" s="126"/>
      <c r="J391" s="126" t="s">
        <v>14</v>
      </c>
      <c r="K391" s="131"/>
      <c r="L391" s="131"/>
      <c r="M391" s="129">
        <f>+$Z$1*G391/$W$1</f>
        <v>0</v>
      </c>
      <c r="N391" s="129">
        <f>M391*$X$1/$Z$1</f>
        <v>0</v>
      </c>
      <c r="O391" s="129">
        <f t="shared" si="47"/>
        <v>0</v>
      </c>
      <c r="P391" s="132">
        <f t="shared" si="46"/>
        <v>0</v>
      </c>
      <c r="Q391" s="132"/>
      <c r="R391" s="129">
        <f t="shared" si="42"/>
        <v>0</v>
      </c>
      <c r="S391" s="129">
        <f t="shared" si="39"/>
        <v>0</v>
      </c>
      <c r="T391" s="129">
        <f t="shared" si="40"/>
        <v>0</v>
      </c>
      <c r="U391" s="132"/>
      <c r="V391" s="132"/>
      <c r="W391" s="129">
        <f t="shared" si="43"/>
        <v>0</v>
      </c>
      <c r="X391" s="129">
        <f t="shared" si="44"/>
        <v>0</v>
      </c>
      <c r="Y391" s="129">
        <f t="shared" si="45"/>
        <v>0</v>
      </c>
      <c r="Z391" s="129"/>
    </row>
    <row r="392" spans="1:28" ht="15">
      <c r="A392" s="125" t="str">
        <f t="shared" si="41"/>
        <v>Individuals &amp; HUF</v>
      </c>
      <c r="B392" s="126"/>
      <c r="C392" s="126"/>
      <c r="D392" s="126"/>
      <c r="E392" s="127"/>
      <c r="F392" s="127"/>
      <c r="G392" s="128"/>
      <c r="H392" s="129">
        <f t="shared" si="37"/>
        <v>0</v>
      </c>
      <c r="I392" s="126"/>
      <c r="J392" s="126" t="s">
        <v>102</v>
      </c>
      <c r="K392" s="131"/>
      <c r="L392" s="131"/>
      <c r="M392" s="129">
        <f>+$V$1*G392/$S$1</f>
        <v>0</v>
      </c>
      <c r="N392" s="129">
        <f>M392*$T$1/$V$1</f>
        <v>0</v>
      </c>
      <c r="O392" s="129">
        <f t="shared" si="47"/>
        <v>0</v>
      </c>
      <c r="P392" s="132">
        <f t="shared" si="46"/>
        <v>0</v>
      </c>
      <c r="Q392" s="132"/>
      <c r="R392" s="129">
        <f t="shared" si="42"/>
        <v>0</v>
      </c>
      <c r="S392" s="129">
        <f t="shared" si="39"/>
        <v>0</v>
      </c>
      <c r="T392" s="129">
        <f t="shared" si="40"/>
        <v>0</v>
      </c>
      <c r="U392" s="132"/>
      <c r="V392" s="132"/>
      <c r="W392" s="129">
        <f t="shared" si="43"/>
        <v>0</v>
      </c>
      <c r="X392" s="129">
        <f t="shared" si="44"/>
        <v>0</v>
      </c>
      <c r="Y392" s="129">
        <f t="shared" si="45"/>
        <v>0</v>
      </c>
      <c r="Z392" s="129"/>
      <c r="AB392" s="133"/>
    </row>
    <row r="393" spans="1:26" ht="15">
      <c r="A393" s="125" t="str">
        <f t="shared" si="41"/>
        <v>Individuals &amp; HUF</v>
      </c>
      <c r="B393" s="126"/>
      <c r="C393" s="126"/>
      <c r="D393" s="126"/>
      <c r="E393" s="127"/>
      <c r="F393" s="127"/>
      <c r="G393" s="128"/>
      <c r="H393" s="129">
        <f t="shared" si="37"/>
        <v>0</v>
      </c>
      <c r="I393" s="126"/>
      <c r="J393" s="126" t="s">
        <v>102</v>
      </c>
      <c r="K393" s="131"/>
      <c r="L393" s="131"/>
      <c r="M393" s="129">
        <f>+$V$1*G393/$S$1</f>
        <v>0</v>
      </c>
      <c r="N393" s="129">
        <f>M393*$T$1/$V$1</f>
        <v>0</v>
      </c>
      <c r="O393" s="129">
        <f t="shared" si="47"/>
        <v>0</v>
      </c>
      <c r="P393" s="132">
        <f t="shared" si="46"/>
        <v>0</v>
      </c>
      <c r="Q393" s="132"/>
      <c r="R393" s="129">
        <f t="shared" si="42"/>
        <v>0</v>
      </c>
      <c r="S393" s="129">
        <f t="shared" si="39"/>
        <v>0</v>
      </c>
      <c r="T393" s="129">
        <f t="shared" si="40"/>
        <v>0</v>
      </c>
      <c r="U393" s="132"/>
      <c r="V393" s="132"/>
      <c r="W393" s="129">
        <f t="shared" si="43"/>
        <v>0</v>
      </c>
      <c r="X393" s="129">
        <f t="shared" si="44"/>
        <v>0</v>
      </c>
      <c r="Y393" s="129">
        <f t="shared" si="45"/>
        <v>0</v>
      </c>
      <c r="Z393" s="129"/>
    </row>
    <row r="394" spans="1:26" ht="15">
      <c r="A394" s="125" t="str">
        <f t="shared" si="41"/>
        <v>Others</v>
      </c>
      <c r="B394" s="126"/>
      <c r="C394" s="126"/>
      <c r="D394" s="126"/>
      <c r="E394" s="127"/>
      <c r="F394" s="127"/>
      <c r="G394" s="128"/>
      <c r="H394" s="129">
        <f t="shared" si="37"/>
        <v>0</v>
      </c>
      <c r="I394" s="126"/>
      <c r="J394" s="126" t="s">
        <v>14</v>
      </c>
      <c r="K394" s="131"/>
      <c r="L394" s="131"/>
      <c r="M394" s="129">
        <f>+$Z$1*G394/$W$1</f>
        <v>0</v>
      </c>
      <c r="N394" s="129">
        <f>M394*$X$1/$Z$1</f>
        <v>0</v>
      </c>
      <c r="O394" s="129">
        <f t="shared" si="47"/>
        <v>0</v>
      </c>
      <c r="P394" s="132">
        <f t="shared" si="46"/>
        <v>0</v>
      </c>
      <c r="Q394" s="132"/>
      <c r="R394" s="129">
        <f t="shared" si="42"/>
        <v>0</v>
      </c>
      <c r="S394" s="129">
        <f t="shared" si="39"/>
        <v>0</v>
      </c>
      <c r="T394" s="129">
        <f t="shared" si="40"/>
        <v>0</v>
      </c>
      <c r="U394" s="132"/>
      <c r="V394" s="132"/>
      <c r="W394" s="129">
        <f t="shared" si="43"/>
        <v>0</v>
      </c>
      <c r="X394" s="129">
        <f t="shared" si="44"/>
        <v>0</v>
      </c>
      <c r="Y394" s="129">
        <f t="shared" si="45"/>
        <v>0</v>
      </c>
      <c r="Z394" s="129"/>
    </row>
    <row r="395" spans="1:26" ht="15">
      <c r="A395" s="125" t="str">
        <f t="shared" si="41"/>
        <v>Others</v>
      </c>
      <c r="B395" s="126"/>
      <c r="C395" s="126"/>
      <c r="D395" s="126"/>
      <c r="E395" s="127"/>
      <c r="F395" s="127"/>
      <c r="G395" s="128"/>
      <c r="H395" s="129">
        <f t="shared" si="37"/>
        <v>0</v>
      </c>
      <c r="I395" s="126"/>
      <c r="J395" s="126" t="s">
        <v>14</v>
      </c>
      <c r="K395" s="131"/>
      <c r="L395" s="131"/>
      <c r="M395" s="129">
        <f>+$Z$1*G395/$W$1</f>
        <v>0</v>
      </c>
      <c r="N395" s="129">
        <f>M395*$X$1/$Z$1</f>
        <v>0</v>
      </c>
      <c r="O395" s="129">
        <f t="shared" si="47"/>
        <v>0</v>
      </c>
      <c r="P395" s="132">
        <f t="shared" si="46"/>
        <v>0</v>
      </c>
      <c r="Q395" s="132"/>
      <c r="R395" s="129">
        <f t="shared" si="42"/>
        <v>0</v>
      </c>
      <c r="S395" s="129">
        <f t="shared" si="39"/>
        <v>0</v>
      </c>
      <c r="T395" s="129">
        <f t="shared" si="40"/>
        <v>0</v>
      </c>
      <c r="U395" s="132"/>
      <c r="V395" s="132"/>
      <c r="W395" s="129">
        <f t="shared" si="43"/>
        <v>0</v>
      </c>
      <c r="X395" s="129">
        <f t="shared" si="44"/>
        <v>0</v>
      </c>
      <c r="Y395" s="129">
        <f t="shared" si="45"/>
        <v>0</v>
      </c>
      <c r="Z395" s="129"/>
    </row>
    <row r="396" spans="1:28" ht="15">
      <c r="A396" s="125" t="str">
        <f t="shared" si="41"/>
        <v>Individuals &amp; HUF</v>
      </c>
      <c r="B396" s="126"/>
      <c r="C396" s="126"/>
      <c r="D396" s="126"/>
      <c r="E396" s="127"/>
      <c r="F396" s="127"/>
      <c r="G396" s="128"/>
      <c r="H396" s="129">
        <f t="shared" si="37"/>
        <v>0</v>
      </c>
      <c r="I396" s="126"/>
      <c r="J396" s="126" t="s">
        <v>102</v>
      </c>
      <c r="K396" s="131"/>
      <c r="L396" s="131"/>
      <c r="M396" s="129">
        <f>+$V$1*G396/$S$1</f>
        <v>0</v>
      </c>
      <c r="N396" s="129">
        <f>M396*$T$1/$V$1</f>
        <v>0</v>
      </c>
      <c r="O396" s="129">
        <f t="shared" si="47"/>
        <v>0</v>
      </c>
      <c r="P396" s="132">
        <f t="shared" si="46"/>
        <v>0</v>
      </c>
      <c r="Q396" s="132"/>
      <c r="R396" s="129">
        <f t="shared" si="42"/>
        <v>0</v>
      </c>
      <c r="S396" s="129">
        <f t="shared" si="39"/>
        <v>0</v>
      </c>
      <c r="T396" s="129">
        <f t="shared" si="40"/>
        <v>0</v>
      </c>
      <c r="U396" s="132"/>
      <c r="V396" s="132"/>
      <c r="W396" s="129">
        <f t="shared" si="43"/>
        <v>0</v>
      </c>
      <c r="X396" s="129">
        <f t="shared" si="44"/>
        <v>0</v>
      </c>
      <c r="Y396" s="129">
        <f t="shared" si="45"/>
        <v>0</v>
      </c>
      <c r="Z396" s="129"/>
      <c r="AB396" s="133"/>
    </row>
    <row r="397" spans="1:26" ht="15">
      <c r="A397" s="125" t="str">
        <f t="shared" si="41"/>
        <v>Others</v>
      </c>
      <c r="B397" s="126"/>
      <c r="C397" s="126"/>
      <c r="D397" s="126"/>
      <c r="E397" s="127"/>
      <c r="F397" s="127"/>
      <c r="G397" s="128"/>
      <c r="H397" s="129">
        <f t="shared" si="37"/>
        <v>0</v>
      </c>
      <c r="I397" s="126"/>
      <c r="J397" s="126" t="s">
        <v>14</v>
      </c>
      <c r="K397" s="131"/>
      <c r="L397" s="131"/>
      <c r="M397" s="129">
        <f>+$Z$1*G397/$W$1</f>
        <v>0</v>
      </c>
      <c r="N397" s="129">
        <f>M397*$X$1/$Z$1</f>
        <v>0</v>
      </c>
      <c r="O397" s="129">
        <f t="shared" si="47"/>
        <v>0</v>
      </c>
      <c r="P397" s="132">
        <f t="shared" si="46"/>
        <v>0</v>
      </c>
      <c r="Q397" s="132"/>
      <c r="R397" s="129">
        <f t="shared" si="42"/>
        <v>0</v>
      </c>
      <c r="S397" s="129">
        <f t="shared" si="39"/>
        <v>0</v>
      </c>
      <c r="T397" s="129">
        <f t="shared" si="40"/>
        <v>0</v>
      </c>
      <c r="U397" s="132"/>
      <c r="V397" s="132"/>
      <c r="W397" s="129">
        <f t="shared" si="43"/>
        <v>0</v>
      </c>
      <c r="X397" s="129">
        <f t="shared" si="44"/>
        <v>0</v>
      </c>
      <c r="Y397" s="129">
        <f t="shared" si="45"/>
        <v>0</v>
      </c>
      <c r="Z397" s="129"/>
    </row>
    <row r="398" spans="1:28" ht="15">
      <c r="A398" s="125" t="str">
        <f t="shared" si="41"/>
        <v>Individuals &amp; HUF</v>
      </c>
      <c r="B398" s="126"/>
      <c r="C398" s="126"/>
      <c r="D398" s="126"/>
      <c r="E398" s="127"/>
      <c r="F398" s="127"/>
      <c r="G398" s="128"/>
      <c r="H398" s="129">
        <f t="shared" si="37"/>
        <v>0</v>
      </c>
      <c r="I398" s="126"/>
      <c r="J398" s="126" t="s">
        <v>102</v>
      </c>
      <c r="K398" s="131"/>
      <c r="L398" s="131"/>
      <c r="M398" s="129">
        <f>+$V$1*G398/$S$1</f>
        <v>0</v>
      </c>
      <c r="N398" s="129">
        <f>M398*$T$1/$V$1</f>
        <v>0</v>
      </c>
      <c r="O398" s="129">
        <f t="shared" si="47"/>
        <v>0</v>
      </c>
      <c r="P398" s="132">
        <f t="shared" si="46"/>
        <v>0</v>
      </c>
      <c r="Q398" s="132"/>
      <c r="R398" s="129">
        <f t="shared" si="42"/>
        <v>0</v>
      </c>
      <c r="S398" s="129">
        <f t="shared" si="39"/>
        <v>0</v>
      </c>
      <c r="T398" s="129">
        <f t="shared" si="40"/>
        <v>0</v>
      </c>
      <c r="U398" s="132"/>
      <c r="V398" s="132"/>
      <c r="W398" s="129">
        <f t="shared" si="43"/>
        <v>0</v>
      </c>
      <c r="X398" s="129">
        <f t="shared" si="44"/>
        <v>0</v>
      </c>
      <c r="Y398" s="129">
        <f t="shared" si="45"/>
        <v>0</v>
      </c>
      <c r="Z398" s="129"/>
      <c r="AB398" s="133"/>
    </row>
    <row r="399" spans="1:26" ht="15">
      <c r="A399" s="125" t="str">
        <f t="shared" si="41"/>
        <v>Others</v>
      </c>
      <c r="B399" s="126"/>
      <c r="C399" s="126"/>
      <c r="D399" s="126"/>
      <c r="E399" s="127"/>
      <c r="F399" s="127"/>
      <c r="G399" s="128"/>
      <c r="H399" s="129">
        <f t="shared" si="37"/>
        <v>0</v>
      </c>
      <c r="I399" s="126"/>
      <c r="J399" s="126" t="s">
        <v>14</v>
      </c>
      <c r="K399" s="131"/>
      <c r="L399" s="131"/>
      <c r="M399" s="129">
        <f>+$Z$1*G399/$W$1</f>
        <v>0</v>
      </c>
      <c r="N399" s="129">
        <f>M399*$X$1/$Z$1</f>
        <v>0</v>
      </c>
      <c r="O399" s="129">
        <f t="shared" si="47"/>
        <v>0</v>
      </c>
      <c r="P399" s="132">
        <f t="shared" si="46"/>
        <v>0</v>
      </c>
      <c r="Q399" s="132"/>
      <c r="R399" s="129">
        <f t="shared" si="42"/>
        <v>0</v>
      </c>
      <c r="S399" s="129">
        <f t="shared" si="39"/>
        <v>0</v>
      </c>
      <c r="T399" s="129">
        <f t="shared" si="40"/>
        <v>0</v>
      </c>
      <c r="U399" s="132"/>
      <c r="V399" s="132"/>
      <c r="W399" s="129">
        <f t="shared" si="43"/>
        <v>0</v>
      </c>
      <c r="X399" s="129">
        <f t="shared" si="44"/>
        <v>0</v>
      </c>
      <c r="Y399" s="129">
        <f t="shared" si="45"/>
        <v>0</v>
      </c>
      <c r="Z399" s="129"/>
    </row>
    <row r="400" spans="1:28" ht="15">
      <c r="A400" s="125" t="str">
        <f t="shared" si="41"/>
        <v>Individuals &amp; HUF</v>
      </c>
      <c r="B400" s="126"/>
      <c r="C400" s="126"/>
      <c r="D400" s="126"/>
      <c r="E400" s="127"/>
      <c r="F400" s="127"/>
      <c r="G400" s="128"/>
      <c r="H400" s="129">
        <f t="shared" si="37"/>
        <v>0</v>
      </c>
      <c r="I400" s="126"/>
      <c r="J400" s="126" t="s">
        <v>102</v>
      </c>
      <c r="K400" s="131"/>
      <c r="L400" s="131"/>
      <c r="M400" s="129">
        <f>+$V$1*G400/$S$1</f>
        <v>0</v>
      </c>
      <c r="N400" s="129">
        <f>M400*$T$1/$V$1</f>
        <v>0</v>
      </c>
      <c r="O400" s="129">
        <f t="shared" si="47"/>
        <v>0</v>
      </c>
      <c r="P400" s="132">
        <f t="shared" si="46"/>
        <v>0</v>
      </c>
      <c r="Q400" s="132"/>
      <c r="R400" s="129">
        <f t="shared" si="42"/>
        <v>0</v>
      </c>
      <c r="S400" s="129">
        <f t="shared" si="39"/>
        <v>0</v>
      </c>
      <c r="T400" s="129">
        <f t="shared" si="40"/>
        <v>0</v>
      </c>
      <c r="U400" s="132"/>
      <c r="V400" s="132"/>
      <c r="W400" s="129">
        <f t="shared" si="43"/>
        <v>0</v>
      </c>
      <c r="X400" s="129">
        <f t="shared" si="44"/>
        <v>0</v>
      </c>
      <c r="Y400" s="129">
        <f t="shared" si="45"/>
        <v>0</v>
      </c>
      <c r="Z400" s="129"/>
      <c r="AB400" s="133"/>
    </row>
    <row r="401" spans="1:26" ht="15">
      <c r="A401" s="125" t="str">
        <f t="shared" si="41"/>
        <v>Others</v>
      </c>
      <c r="B401" s="126"/>
      <c r="C401" s="126"/>
      <c r="D401" s="126"/>
      <c r="E401" s="127"/>
      <c r="F401" s="127"/>
      <c r="G401" s="128"/>
      <c r="H401" s="129">
        <f t="shared" si="37"/>
        <v>0</v>
      </c>
      <c r="I401" s="126"/>
      <c r="J401" s="126" t="s">
        <v>14</v>
      </c>
      <c r="K401" s="131"/>
      <c r="L401" s="131"/>
      <c r="M401" s="129">
        <f>+$Z$1*G401/$W$1</f>
        <v>0</v>
      </c>
      <c r="N401" s="129">
        <f>M401*$X$1/$Z$1</f>
        <v>0</v>
      </c>
      <c r="O401" s="129">
        <f t="shared" si="47"/>
        <v>0</v>
      </c>
      <c r="P401" s="132">
        <f t="shared" si="46"/>
        <v>0</v>
      </c>
      <c r="Q401" s="132"/>
      <c r="R401" s="129">
        <f t="shared" si="42"/>
        <v>0</v>
      </c>
      <c r="S401" s="129">
        <f t="shared" si="39"/>
        <v>0</v>
      </c>
      <c r="T401" s="129">
        <f t="shared" si="40"/>
        <v>0</v>
      </c>
      <c r="U401" s="132"/>
      <c r="V401" s="132"/>
      <c r="W401" s="129">
        <f t="shared" si="43"/>
        <v>0</v>
      </c>
      <c r="X401" s="129">
        <f t="shared" si="44"/>
        <v>0</v>
      </c>
      <c r="Y401" s="129">
        <f t="shared" si="45"/>
        <v>0</v>
      </c>
      <c r="Z401" s="129"/>
    </row>
    <row r="402" spans="1:28" ht="15">
      <c r="A402" s="125" t="str">
        <f t="shared" si="41"/>
        <v>Individuals &amp; HUF</v>
      </c>
      <c r="B402" s="126"/>
      <c r="C402" s="126"/>
      <c r="D402" s="126"/>
      <c r="E402" s="127"/>
      <c r="F402" s="127"/>
      <c r="G402" s="128"/>
      <c r="H402" s="129">
        <f t="shared" si="37"/>
        <v>0</v>
      </c>
      <c r="I402" s="126"/>
      <c r="J402" s="126" t="s">
        <v>102</v>
      </c>
      <c r="K402" s="131"/>
      <c r="L402" s="131"/>
      <c r="M402" s="129">
        <f>+$V$1*G402/$S$1</f>
        <v>0</v>
      </c>
      <c r="N402" s="129">
        <f>M402*$T$1/$V$1</f>
        <v>0</v>
      </c>
      <c r="O402" s="129">
        <f t="shared" si="47"/>
        <v>0</v>
      </c>
      <c r="P402" s="132">
        <f t="shared" si="46"/>
        <v>0</v>
      </c>
      <c r="Q402" s="132"/>
      <c r="R402" s="129">
        <f t="shared" si="42"/>
        <v>0</v>
      </c>
      <c r="S402" s="129">
        <f t="shared" si="39"/>
        <v>0</v>
      </c>
      <c r="T402" s="129">
        <f t="shared" si="40"/>
        <v>0</v>
      </c>
      <c r="U402" s="132"/>
      <c r="V402" s="132"/>
      <c r="W402" s="129">
        <f t="shared" si="43"/>
        <v>0</v>
      </c>
      <c r="X402" s="129">
        <f t="shared" si="44"/>
        <v>0</v>
      </c>
      <c r="Y402" s="129">
        <f t="shared" si="45"/>
        <v>0</v>
      </c>
      <c r="Z402" s="129"/>
      <c r="AB402" s="133"/>
    </row>
    <row r="403" spans="1:26" ht="15">
      <c r="A403" s="125" t="str">
        <f t="shared" si="41"/>
        <v>Individuals &amp; HUF</v>
      </c>
      <c r="B403" s="126"/>
      <c r="C403" s="126"/>
      <c r="D403" s="126"/>
      <c r="E403" s="127"/>
      <c r="F403" s="127"/>
      <c r="G403" s="128"/>
      <c r="H403" s="129">
        <f t="shared" si="37"/>
        <v>0</v>
      </c>
      <c r="I403" s="126"/>
      <c r="J403" s="126" t="s">
        <v>102</v>
      </c>
      <c r="K403" s="131"/>
      <c r="L403" s="131"/>
      <c r="M403" s="129">
        <f>+$V$1*G403/$S$1</f>
        <v>0</v>
      </c>
      <c r="N403" s="129">
        <f>M403*$T$1/$V$1</f>
        <v>0</v>
      </c>
      <c r="O403" s="129">
        <f t="shared" si="47"/>
        <v>0</v>
      </c>
      <c r="P403" s="132">
        <f t="shared" si="46"/>
        <v>0</v>
      </c>
      <c r="Q403" s="132"/>
      <c r="R403" s="129">
        <f t="shared" si="42"/>
        <v>0</v>
      </c>
      <c r="S403" s="129">
        <f t="shared" si="39"/>
        <v>0</v>
      </c>
      <c r="T403" s="129">
        <f t="shared" si="40"/>
        <v>0</v>
      </c>
      <c r="U403" s="132"/>
      <c r="V403" s="132"/>
      <c r="W403" s="129">
        <f t="shared" si="43"/>
        <v>0</v>
      </c>
      <c r="X403" s="129">
        <f t="shared" si="44"/>
        <v>0</v>
      </c>
      <c r="Y403" s="129">
        <f t="shared" si="45"/>
        <v>0</v>
      </c>
      <c r="Z403" s="129"/>
    </row>
    <row r="404" spans="1:26" ht="15">
      <c r="A404" s="125" t="str">
        <f t="shared" si="41"/>
        <v>Others</v>
      </c>
      <c r="B404" s="126"/>
      <c r="C404" s="126"/>
      <c r="D404" s="126"/>
      <c r="E404" s="127"/>
      <c r="F404" s="127"/>
      <c r="G404" s="128"/>
      <c r="H404" s="129">
        <f aca="true" t="shared" si="48" ref="H404:H467">+G404</f>
        <v>0</v>
      </c>
      <c r="I404" s="126"/>
      <c r="J404" s="126" t="s">
        <v>14</v>
      </c>
      <c r="K404" s="131"/>
      <c r="L404" s="131"/>
      <c r="M404" s="129">
        <f>+$Z$1*G404/$W$1</f>
        <v>0</v>
      </c>
      <c r="N404" s="129">
        <f>M404*$X$1/$Z$1</f>
        <v>0</v>
      </c>
      <c r="O404" s="129">
        <f t="shared" si="47"/>
        <v>0</v>
      </c>
      <c r="P404" s="132">
        <f t="shared" si="46"/>
        <v>0</v>
      </c>
      <c r="Q404" s="132"/>
      <c r="R404" s="129">
        <f t="shared" si="42"/>
        <v>0</v>
      </c>
      <c r="S404" s="129">
        <f aca="true" t="shared" si="49" ref="S404:S467">R404*$T$1/$V$1</f>
        <v>0</v>
      </c>
      <c r="T404" s="129">
        <f aca="true" t="shared" si="50" ref="T404:T467">+R404-S404</f>
        <v>0</v>
      </c>
      <c r="U404" s="132"/>
      <c r="V404" s="132"/>
      <c r="W404" s="129">
        <f t="shared" si="43"/>
        <v>0</v>
      </c>
      <c r="X404" s="129">
        <f t="shared" si="44"/>
        <v>0</v>
      </c>
      <c r="Y404" s="129">
        <f t="shared" si="45"/>
        <v>0</v>
      </c>
      <c r="Z404" s="129"/>
    </row>
    <row r="405" spans="1:26" ht="15">
      <c r="A405" s="125" t="str">
        <f aca="true" t="shared" si="51" ref="A405:A468">+TRIM(B405)&amp;TRIM(D405)&amp;TRIM(J405)</f>
        <v>Others</v>
      </c>
      <c r="B405" s="126"/>
      <c r="C405" s="126"/>
      <c r="D405" s="126"/>
      <c r="E405" s="127"/>
      <c r="F405" s="127"/>
      <c r="G405" s="128"/>
      <c r="H405" s="129">
        <f t="shared" si="48"/>
        <v>0</v>
      </c>
      <c r="I405" s="126"/>
      <c r="J405" s="126" t="s">
        <v>14</v>
      </c>
      <c r="K405" s="131"/>
      <c r="L405" s="131"/>
      <c r="M405" s="129">
        <f>+$Z$1*G405/$W$1</f>
        <v>0</v>
      </c>
      <c r="N405" s="129">
        <f>M405*$X$1/$Z$1</f>
        <v>0</v>
      </c>
      <c r="O405" s="129">
        <f t="shared" si="47"/>
        <v>0</v>
      </c>
      <c r="P405" s="132">
        <f t="shared" si="46"/>
        <v>0</v>
      </c>
      <c r="Q405" s="132"/>
      <c r="R405" s="129">
        <f aca="true" t="shared" si="52" ref="R405:R468">+$V$1*G405/$S$1</f>
        <v>0</v>
      </c>
      <c r="S405" s="129">
        <f t="shared" si="49"/>
        <v>0</v>
      </c>
      <c r="T405" s="129">
        <f t="shared" si="50"/>
        <v>0</v>
      </c>
      <c r="U405" s="132"/>
      <c r="V405" s="132"/>
      <c r="W405" s="129">
        <f aca="true" t="shared" si="53" ref="W405:W468">+$Z$1*G405/$W$1</f>
        <v>0</v>
      </c>
      <c r="X405" s="129">
        <f aca="true" t="shared" si="54" ref="X405:X468">W405*$X$1/$Z$1</f>
        <v>0</v>
      </c>
      <c r="Y405" s="129">
        <f aca="true" t="shared" si="55" ref="Y405:Y468">+W405-X405</f>
        <v>0</v>
      </c>
      <c r="Z405" s="129"/>
    </row>
    <row r="406" spans="1:28" ht="15">
      <c r="A406" s="125" t="str">
        <f t="shared" si="51"/>
        <v>Individuals &amp; HUF</v>
      </c>
      <c r="B406" s="126"/>
      <c r="C406" s="126"/>
      <c r="D406" s="126"/>
      <c r="E406" s="127"/>
      <c r="F406" s="127"/>
      <c r="G406" s="128"/>
      <c r="H406" s="129">
        <f t="shared" si="48"/>
        <v>0</v>
      </c>
      <c r="I406" s="126"/>
      <c r="J406" s="126" t="s">
        <v>102</v>
      </c>
      <c r="K406" s="131"/>
      <c r="L406" s="131"/>
      <c r="M406" s="129">
        <f>+$V$1*G406/$S$1</f>
        <v>0</v>
      </c>
      <c r="N406" s="129">
        <f>M406*$T$1/$V$1</f>
        <v>0</v>
      </c>
      <c r="O406" s="129">
        <f t="shared" si="47"/>
        <v>0</v>
      </c>
      <c r="P406" s="132">
        <f t="shared" si="46"/>
        <v>0</v>
      </c>
      <c r="Q406" s="132"/>
      <c r="R406" s="129">
        <f t="shared" si="52"/>
        <v>0</v>
      </c>
      <c r="S406" s="129">
        <f t="shared" si="49"/>
        <v>0</v>
      </c>
      <c r="T406" s="129">
        <f t="shared" si="50"/>
        <v>0</v>
      </c>
      <c r="U406" s="132"/>
      <c r="V406" s="132"/>
      <c r="W406" s="129">
        <f t="shared" si="53"/>
        <v>0</v>
      </c>
      <c r="X406" s="129">
        <f t="shared" si="54"/>
        <v>0</v>
      </c>
      <c r="Y406" s="129">
        <f t="shared" si="55"/>
        <v>0</v>
      </c>
      <c r="Z406" s="129"/>
      <c r="AB406" s="133"/>
    </row>
    <row r="407" spans="1:26" ht="15">
      <c r="A407" s="125" t="str">
        <f t="shared" si="51"/>
        <v>Others</v>
      </c>
      <c r="B407" s="126"/>
      <c r="C407" s="126"/>
      <c r="D407" s="126"/>
      <c r="E407" s="127"/>
      <c r="F407" s="127"/>
      <c r="G407" s="128"/>
      <c r="H407" s="129">
        <f t="shared" si="48"/>
        <v>0</v>
      </c>
      <c r="I407" s="126"/>
      <c r="J407" s="126" t="s">
        <v>14</v>
      </c>
      <c r="K407" s="131"/>
      <c r="L407" s="131"/>
      <c r="M407" s="129">
        <f>+$Z$1*G407/$W$1</f>
        <v>0</v>
      </c>
      <c r="N407" s="129">
        <f>M407*$X$1/$Z$1</f>
        <v>0</v>
      </c>
      <c r="O407" s="129">
        <f t="shared" si="47"/>
        <v>0</v>
      </c>
      <c r="P407" s="132">
        <f t="shared" si="46"/>
        <v>0</v>
      </c>
      <c r="Q407" s="132"/>
      <c r="R407" s="129">
        <f t="shared" si="52"/>
        <v>0</v>
      </c>
      <c r="S407" s="129">
        <f t="shared" si="49"/>
        <v>0</v>
      </c>
      <c r="T407" s="129">
        <f t="shared" si="50"/>
        <v>0</v>
      </c>
      <c r="U407" s="132"/>
      <c r="V407" s="132"/>
      <c r="W407" s="129">
        <f t="shared" si="53"/>
        <v>0</v>
      </c>
      <c r="X407" s="129">
        <f t="shared" si="54"/>
        <v>0</v>
      </c>
      <c r="Y407" s="129">
        <f t="shared" si="55"/>
        <v>0</v>
      </c>
      <c r="Z407" s="129"/>
    </row>
    <row r="408" spans="1:28" ht="15">
      <c r="A408" s="125" t="str">
        <f t="shared" si="51"/>
        <v>Individuals &amp; HUF</v>
      </c>
      <c r="B408" s="126"/>
      <c r="C408" s="126"/>
      <c r="D408" s="126"/>
      <c r="E408" s="127"/>
      <c r="F408" s="127"/>
      <c r="G408" s="128"/>
      <c r="H408" s="129">
        <f t="shared" si="48"/>
        <v>0</v>
      </c>
      <c r="I408" s="126"/>
      <c r="J408" s="126" t="s">
        <v>102</v>
      </c>
      <c r="K408" s="131"/>
      <c r="L408" s="131"/>
      <c r="M408" s="129">
        <f>+$V$1*G408/$S$1</f>
        <v>0</v>
      </c>
      <c r="N408" s="129">
        <f>M408*$T$1/$V$1</f>
        <v>0</v>
      </c>
      <c r="O408" s="129">
        <f t="shared" si="47"/>
        <v>0</v>
      </c>
      <c r="P408" s="132">
        <f t="shared" si="46"/>
        <v>0</v>
      </c>
      <c r="Q408" s="132"/>
      <c r="R408" s="129">
        <f t="shared" si="52"/>
        <v>0</v>
      </c>
      <c r="S408" s="129">
        <f t="shared" si="49"/>
        <v>0</v>
      </c>
      <c r="T408" s="129">
        <f t="shared" si="50"/>
        <v>0</v>
      </c>
      <c r="U408" s="132"/>
      <c r="V408" s="132"/>
      <c r="W408" s="129">
        <f t="shared" si="53"/>
        <v>0</v>
      </c>
      <c r="X408" s="129">
        <f t="shared" si="54"/>
        <v>0</v>
      </c>
      <c r="Y408" s="129">
        <f t="shared" si="55"/>
        <v>0</v>
      </c>
      <c r="Z408" s="129"/>
      <c r="AB408" s="133"/>
    </row>
    <row r="409" spans="1:26" ht="15">
      <c r="A409" s="125" t="str">
        <f t="shared" si="51"/>
        <v>Others</v>
      </c>
      <c r="B409" s="126"/>
      <c r="C409" s="126"/>
      <c r="D409" s="126"/>
      <c r="E409" s="127"/>
      <c r="F409" s="127"/>
      <c r="G409" s="128"/>
      <c r="H409" s="129">
        <f t="shared" si="48"/>
        <v>0</v>
      </c>
      <c r="I409" s="126"/>
      <c r="J409" s="126" t="s">
        <v>14</v>
      </c>
      <c r="K409" s="131"/>
      <c r="L409" s="131"/>
      <c r="M409" s="129">
        <f>+$Z$1*G409/$W$1</f>
        <v>0</v>
      </c>
      <c r="N409" s="129">
        <f>M409*$X$1/$Z$1</f>
        <v>0</v>
      </c>
      <c r="O409" s="129">
        <f t="shared" si="47"/>
        <v>0</v>
      </c>
      <c r="P409" s="132">
        <f t="shared" si="46"/>
        <v>0</v>
      </c>
      <c r="Q409" s="132"/>
      <c r="R409" s="129">
        <f t="shared" si="52"/>
        <v>0</v>
      </c>
      <c r="S409" s="129">
        <f t="shared" si="49"/>
        <v>0</v>
      </c>
      <c r="T409" s="129">
        <f t="shared" si="50"/>
        <v>0</v>
      </c>
      <c r="U409" s="132"/>
      <c r="V409" s="132"/>
      <c r="W409" s="129">
        <f t="shared" si="53"/>
        <v>0</v>
      </c>
      <c r="X409" s="129">
        <f t="shared" si="54"/>
        <v>0</v>
      </c>
      <c r="Y409" s="129">
        <f t="shared" si="55"/>
        <v>0</v>
      </c>
      <c r="Z409" s="129"/>
    </row>
    <row r="410" spans="1:28" ht="15">
      <c r="A410" s="125" t="str">
        <f t="shared" si="51"/>
        <v>Individuals &amp; HUF</v>
      </c>
      <c r="B410" s="126"/>
      <c r="C410" s="126"/>
      <c r="D410" s="126"/>
      <c r="E410" s="127"/>
      <c r="F410" s="127"/>
      <c r="G410" s="128"/>
      <c r="H410" s="129">
        <f t="shared" si="48"/>
        <v>0</v>
      </c>
      <c r="I410" s="126"/>
      <c r="J410" s="126" t="s">
        <v>102</v>
      </c>
      <c r="K410" s="131"/>
      <c r="L410" s="131"/>
      <c r="M410" s="129">
        <f>+$V$1*G410/$S$1</f>
        <v>0</v>
      </c>
      <c r="N410" s="129">
        <f>M410*$T$1/$V$1</f>
        <v>0</v>
      </c>
      <c r="O410" s="129">
        <f t="shared" si="47"/>
        <v>0</v>
      </c>
      <c r="P410" s="132">
        <f t="shared" si="46"/>
        <v>0</v>
      </c>
      <c r="Q410" s="132"/>
      <c r="R410" s="129">
        <f t="shared" si="52"/>
        <v>0</v>
      </c>
      <c r="S410" s="129">
        <f t="shared" si="49"/>
        <v>0</v>
      </c>
      <c r="T410" s="129">
        <f t="shared" si="50"/>
        <v>0</v>
      </c>
      <c r="U410" s="132"/>
      <c r="V410" s="132"/>
      <c r="W410" s="129">
        <f t="shared" si="53"/>
        <v>0</v>
      </c>
      <c r="X410" s="129">
        <f t="shared" si="54"/>
        <v>0</v>
      </c>
      <c r="Y410" s="129">
        <f t="shared" si="55"/>
        <v>0</v>
      </c>
      <c r="Z410" s="129"/>
      <c r="AB410" s="133"/>
    </row>
    <row r="411" spans="1:26" ht="15">
      <c r="A411" s="125" t="str">
        <f t="shared" si="51"/>
        <v>Others</v>
      </c>
      <c r="B411" s="126"/>
      <c r="C411" s="126"/>
      <c r="D411" s="126"/>
      <c r="E411" s="127"/>
      <c r="F411" s="127"/>
      <c r="G411" s="128"/>
      <c r="H411" s="129">
        <f t="shared" si="48"/>
        <v>0</v>
      </c>
      <c r="I411" s="126"/>
      <c r="J411" s="126" t="s">
        <v>14</v>
      </c>
      <c r="K411" s="131"/>
      <c r="L411" s="131"/>
      <c r="M411" s="129">
        <f>+$Z$1*G411/$W$1</f>
        <v>0</v>
      </c>
      <c r="N411" s="129">
        <f>M411*$X$1/$Z$1</f>
        <v>0</v>
      </c>
      <c r="O411" s="129">
        <f t="shared" si="47"/>
        <v>0</v>
      </c>
      <c r="P411" s="132">
        <f t="shared" si="46"/>
        <v>0</v>
      </c>
      <c r="Q411" s="132"/>
      <c r="R411" s="129">
        <f t="shared" si="52"/>
        <v>0</v>
      </c>
      <c r="S411" s="129">
        <f t="shared" si="49"/>
        <v>0</v>
      </c>
      <c r="T411" s="129">
        <f t="shared" si="50"/>
        <v>0</v>
      </c>
      <c r="U411" s="132"/>
      <c r="V411" s="132"/>
      <c r="W411" s="129">
        <f t="shared" si="53"/>
        <v>0</v>
      </c>
      <c r="X411" s="129">
        <f t="shared" si="54"/>
        <v>0</v>
      </c>
      <c r="Y411" s="129">
        <f t="shared" si="55"/>
        <v>0</v>
      </c>
      <c r="Z411" s="129"/>
    </row>
    <row r="412" spans="1:28" ht="15">
      <c r="A412" s="125" t="str">
        <f t="shared" si="51"/>
        <v>Individuals &amp; HUF</v>
      </c>
      <c r="B412" s="126"/>
      <c r="C412" s="126"/>
      <c r="D412" s="126"/>
      <c r="E412" s="127"/>
      <c r="F412" s="127"/>
      <c r="G412" s="128"/>
      <c r="H412" s="129">
        <f t="shared" si="48"/>
        <v>0</v>
      </c>
      <c r="I412" s="126"/>
      <c r="J412" s="126" t="s">
        <v>102</v>
      </c>
      <c r="K412" s="131"/>
      <c r="L412" s="131"/>
      <c r="M412" s="129">
        <f>+$V$1*G412/$S$1</f>
        <v>0</v>
      </c>
      <c r="N412" s="129">
        <f>M412*$T$1/$V$1</f>
        <v>0</v>
      </c>
      <c r="O412" s="129">
        <f t="shared" si="47"/>
        <v>0</v>
      </c>
      <c r="P412" s="132">
        <f t="shared" si="46"/>
        <v>0</v>
      </c>
      <c r="Q412" s="132"/>
      <c r="R412" s="129">
        <f t="shared" si="52"/>
        <v>0</v>
      </c>
      <c r="S412" s="129">
        <f t="shared" si="49"/>
        <v>0</v>
      </c>
      <c r="T412" s="129">
        <f t="shared" si="50"/>
        <v>0</v>
      </c>
      <c r="U412" s="132"/>
      <c r="V412" s="132"/>
      <c r="W412" s="129">
        <f t="shared" si="53"/>
        <v>0</v>
      </c>
      <c r="X412" s="129">
        <f t="shared" si="54"/>
        <v>0</v>
      </c>
      <c r="Y412" s="129">
        <f t="shared" si="55"/>
        <v>0</v>
      </c>
      <c r="Z412" s="129"/>
      <c r="AB412" s="133"/>
    </row>
    <row r="413" spans="1:26" ht="15">
      <c r="A413" s="125" t="str">
        <f t="shared" si="51"/>
        <v>Others</v>
      </c>
      <c r="B413" s="126"/>
      <c r="C413" s="126"/>
      <c r="D413" s="126"/>
      <c r="E413" s="127"/>
      <c r="F413" s="127"/>
      <c r="G413" s="128"/>
      <c r="H413" s="129">
        <f t="shared" si="48"/>
        <v>0</v>
      </c>
      <c r="I413" s="126"/>
      <c r="J413" s="126" t="s">
        <v>14</v>
      </c>
      <c r="K413" s="131"/>
      <c r="L413" s="131"/>
      <c r="M413" s="129">
        <f>+$Z$1*G413/$W$1</f>
        <v>0</v>
      </c>
      <c r="N413" s="129">
        <f>M413*$X$1/$Z$1</f>
        <v>0</v>
      </c>
      <c r="O413" s="129">
        <f t="shared" si="47"/>
        <v>0</v>
      </c>
      <c r="P413" s="132">
        <f t="shared" si="46"/>
        <v>0</v>
      </c>
      <c r="Q413" s="132"/>
      <c r="R413" s="129">
        <f t="shared" si="52"/>
        <v>0</v>
      </c>
      <c r="S413" s="129">
        <f t="shared" si="49"/>
        <v>0</v>
      </c>
      <c r="T413" s="129">
        <f t="shared" si="50"/>
        <v>0</v>
      </c>
      <c r="U413" s="132"/>
      <c r="V413" s="132"/>
      <c r="W413" s="129">
        <f t="shared" si="53"/>
        <v>0</v>
      </c>
      <c r="X413" s="129">
        <f t="shared" si="54"/>
        <v>0</v>
      </c>
      <c r="Y413" s="129">
        <f t="shared" si="55"/>
        <v>0</v>
      </c>
      <c r="Z413" s="129"/>
    </row>
    <row r="414" spans="1:28" ht="15">
      <c r="A414" s="125" t="str">
        <f t="shared" si="51"/>
        <v>Individuals &amp; HUF</v>
      </c>
      <c r="B414" s="126"/>
      <c r="C414" s="126"/>
      <c r="D414" s="126"/>
      <c r="E414" s="127"/>
      <c r="F414" s="127"/>
      <c r="G414" s="128"/>
      <c r="H414" s="129">
        <f t="shared" si="48"/>
        <v>0</v>
      </c>
      <c r="I414" s="126"/>
      <c r="J414" s="126" t="s">
        <v>102</v>
      </c>
      <c r="K414" s="131"/>
      <c r="L414" s="131"/>
      <c r="M414" s="129">
        <f>+$V$1*G414/$S$1</f>
        <v>0</v>
      </c>
      <c r="N414" s="129">
        <f>M414*$T$1/$V$1</f>
        <v>0</v>
      </c>
      <c r="O414" s="129">
        <f t="shared" si="47"/>
        <v>0</v>
      </c>
      <c r="P414" s="132">
        <f t="shared" si="46"/>
        <v>0</v>
      </c>
      <c r="Q414" s="132"/>
      <c r="R414" s="129">
        <f t="shared" si="52"/>
        <v>0</v>
      </c>
      <c r="S414" s="129">
        <f t="shared" si="49"/>
        <v>0</v>
      </c>
      <c r="T414" s="129">
        <f t="shared" si="50"/>
        <v>0</v>
      </c>
      <c r="U414" s="132"/>
      <c r="V414" s="132"/>
      <c r="W414" s="129">
        <f t="shared" si="53"/>
        <v>0</v>
      </c>
      <c r="X414" s="129">
        <f t="shared" si="54"/>
        <v>0</v>
      </c>
      <c r="Y414" s="129">
        <f t="shared" si="55"/>
        <v>0</v>
      </c>
      <c r="Z414" s="129"/>
      <c r="AB414" s="133"/>
    </row>
    <row r="415" spans="1:26" ht="15">
      <c r="A415" s="125" t="str">
        <f t="shared" si="51"/>
        <v>Individuals &amp; HUF</v>
      </c>
      <c r="B415" s="126"/>
      <c r="C415" s="126"/>
      <c r="D415" s="126"/>
      <c r="E415" s="127"/>
      <c r="F415" s="127"/>
      <c r="G415" s="128"/>
      <c r="H415" s="129">
        <f t="shared" si="48"/>
        <v>0</v>
      </c>
      <c r="I415" s="126"/>
      <c r="J415" s="126" t="s">
        <v>102</v>
      </c>
      <c r="K415" s="131"/>
      <c r="L415" s="131"/>
      <c r="M415" s="129">
        <f>+$V$1*G415/$S$1</f>
        <v>0</v>
      </c>
      <c r="N415" s="129">
        <f>M415*$T$1/$V$1</f>
        <v>0</v>
      </c>
      <c r="O415" s="129">
        <f t="shared" si="47"/>
        <v>0</v>
      </c>
      <c r="P415" s="132">
        <f t="shared" si="46"/>
        <v>0</v>
      </c>
      <c r="Q415" s="132"/>
      <c r="R415" s="129">
        <f t="shared" si="52"/>
        <v>0</v>
      </c>
      <c r="S415" s="129">
        <f t="shared" si="49"/>
        <v>0</v>
      </c>
      <c r="T415" s="129">
        <f t="shared" si="50"/>
        <v>0</v>
      </c>
      <c r="U415" s="132"/>
      <c r="V415" s="132"/>
      <c r="W415" s="129">
        <f t="shared" si="53"/>
        <v>0</v>
      </c>
      <c r="X415" s="129">
        <f t="shared" si="54"/>
        <v>0</v>
      </c>
      <c r="Y415" s="129">
        <f t="shared" si="55"/>
        <v>0</v>
      </c>
      <c r="Z415" s="129"/>
    </row>
    <row r="416" spans="1:26" ht="15">
      <c r="A416" s="125" t="str">
        <f t="shared" si="51"/>
        <v>Others</v>
      </c>
      <c r="B416" s="126"/>
      <c r="C416" s="126"/>
      <c r="D416" s="126"/>
      <c r="E416" s="127"/>
      <c r="F416" s="127"/>
      <c r="G416" s="128"/>
      <c r="H416" s="129">
        <f t="shared" si="48"/>
        <v>0</v>
      </c>
      <c r="I416" s="126"/>
      <c r="J416" s="126" t="s">
        <v>14</v>
      </c>
      <c r="K416" s="131"/>
      <c r="L416" s="131"/>
      <c r="M416" s="129">
        <f>+$Z$1*G416/$W$1</f>
        <v>0</v>
      </c>
      <c r="N416" s="129">
        <f>M416*$X$1/$Z$1</f>
        <v>0</v>
      </c>
      <c r="O416" s="129">
        <f t="shared" si="47"/>
        <v>0</v>
      </c>
      <c r="P416" s="132">
        <f t="shared" si="46"/>
        <v>0</v>
      </c>
      <c r="Q416" s="132"/>
      <c r="R416" s="129">
        <f t="shared" si="52"/>
        <v>0</v>
      </c>
      <c r="S416" s="129">
        <f t="shared" si="49"/>
        <v>0</v>
      </c>
      <c r="T416" s="129">
        <f t="shared" si="50"/>
        <v>0</v>
      </c>
      <c r="U416" s="132"/>
      <c r="V416" s="132"/>
      <c r="W416" s="129">
        <f t="shared" si="53"/>
        <v>0</v>
      </c>
      <c r="X416" s="129">
        <f t="shared" si="54"/>
        <v>0</v>
      </c>
      <c r="Y416" s="129">
        <f t="shared" si="55"/>
        <v>0</v>
      </c>
      <c r="Z416" s="129"/>
    </row>
    <row r="417" spans="1:26" ht="15">
      <c r="A417" s="125" t="str">
        <f t="shared" si="51"/>
        <v>Others</v>
      </c>
      <c r="B417" s="126"/>
      <c r="C417" s="126"/>
      <c r="D417" s="126"/>
      <c r="E417" s="127"/>
      <c r="F417" s="127"/>
      <c r="G417" s="128"/>
      <c r="H417" s="129">
        <f t="shared" si="48"/>
        <v>0</v>
      </c>
      <c r="I417" s="126"/>
      <c r="J417" s="126" t="s">
        <v>14</v>
      </c>
      <c r="K417" s="131"/>
      <c r="L417" s="131"/>
      <c r="M417" s="129">
        <f>+$Z$1*G417/$W$1</f>
        <v>0</v>
      </c>
      <c r="N417" s="129">
        <f>M417*$X$1/$Z$1</f>
        <v>0</v>
      </c>
      <c r="O417" s="129">
        <f t="shared" si="47"/>
        <v>0</v>
      </c>
      <c r="P417" s="132">
        <f t="shared" si="46"/>
        <v>0</v>
      </c>
      <c r="Q417" s="132"/>
      <c r="R417" s="129">
        <f t="shared" si="52"/>
        <v>0</v>
      </c>
      <c r="S417" s="129">
        <f t="shared" si="49"/>
        <v>0</v>
      </c>
      <c r="T417" s="129">
        <f t="shared" si="50"/>
        <v>0</v>
      </c>
      <c r="U417" s="132"/>
      <c r="V417" s="132"/>
      <c r="W417" s="129">
        <f t="shared" si="53"/>
        <v>0</v>
      </c>
      <c r="X417" s="129">
        <f t="shared" si="54"/>
        <v>0</v>
      </c>
      <c r="Y417" s="129">
        <f t="shared" si="55"/>
        <v>0</v>
      </c>
      <c r="Z417" s="129"/>
    </row>
    <row r="418" spans="1:28" ht="15">
      <c r="A418" s="125" t="str">
        <f t="shared" si="51"/>
        <v>Individuals &amp; HUF</v>
      </c>
      <c r="B418" s="126"/>
      <c r="C418" s="126"/>
      <c r="D418" s="126"/>
      <c r="E418" s="127"/>
      <c r="F418" s="127"/>
      <c r="G418" s="128"/>
      <c r="H418" s="129">
        <f t="shared" si="48"/>
        <v>0</v>
      </c>
      <c r="I418" s="126"/>
      <c r="J418" s="126" t="s">
        <v>102</v>
      </c>
      <c r="K418" s="131"/>
      <c r="L418" s="131"/>
      <c r="M418" s="129">
        <f>+$V$1*G418/$S$1</f>
        <v>0</v>
      </c>
      <c r="N418" s="129">
        <f>M418*$T$1/$V$1</f>
        <v>0</v>
      </c>
      <c r="O418" s="129">
        <f t="shared" si="47"/>
        <v>0</v>
      </c>
      <c r="P418" s="132">
        <f t="shared" si="46"/>
        <v>0</v>
      </c>
      <c r="Q418" s="132"/>
      <c r="R418" s="129">
        <f t="shared" si="52"/>
        <v>0</v>
      </c>
      <c r="S418" s="129">
        <f t="shared" si="49"/>
        <v>0</v>
      </c>
      <c r="T418" s="129">
        <f t="shared" si="50"/>
        <v>0</v>
      </c>
      <c r="U418" s="132"/>
      <c r="V418" s="132"/>
      <c r="W418" s="129">
        <f t="shared" si="53"/>
        <v>0</v>
      </c>
      <c r="X418" s="129">
        <f t="shared" si="54"/>
        <v>0</v>
      </c>
      <c r="Y418" s="129">
        <f t="shared" si="55"/>
        <v>0</v>
      </c>
      <c r="Z418" s="129"/>
      <c r="AB418" s="133"/>
    </row>
    <row r="419" spans="1:26" ht="15">
      <c r="A419" s="125" t="str">
        <f t="shared" si="51"/>
        <v>Others</v>
      </c>
      <c r="B419" s="126"/>
      <c r="C419" s="126"/>
      <c r="D419" s="126"/>
      <c r="E419" s="127"/>
      <c r="F419" s="127"/>
      <c r="G419" s="128"/>
      <c r="H419" s="129">
        <f t="shared" si="48"/>
        <v>0</v>
      </c>
      <c r="I419" s="126"/>
      <c r="J419" s="126" t="s">
        <v>14</v>
      </c>
      <c r="K419" s="131"/>
      <c r="L419" s="131"/>
      <c r="M419" s="129">
        <f>+$Z$1*G419/$W$1</f>
        <v>0</v>
      </c>
      <c r="N419" s="129">
        <f>M419*$X$1/$Z$1</f>
        <v>0</v>
      </c>
      <c r="O419" s="129">
        <f t="shared" si="47"/>
        <v>0</v>
      </c>
      <c r="P419" s="132">
        <f t="shared" si="46"/>
        <v>0</v>
      </c>
      <c r="Q419" s="132"/>
      <c r="R419" s="129">
        <f t="shared" si="52"/>
        <v>0</v>
      </c>
      <c r="S419" s="129">
        <f t="shared" si="49"/>
        <v>0</v>
      </c>
      <c r="T419" s="129">
        <f t="shared" si="50"/>
        <v>0</v>
      </c>
      <c r="U419" s="132"/>
      <c r="V419" s="132"/>
      <c r="W419" s="129">
        <f t="shared" si="53"/>
        <v>0</v>
      </c>
      <c r="X419" s="129">
        <f t="shared" si="54"/>
        <v>0</v>
      </c>
      <c r="Y419" s="129">
        <f t="shared" si="55"/>
        <v>0</v>
      </c>
      <c r="Z419" s="129"/>
    </row>
    <row r="420" spans="1:28" ht="15">
      <c r="A420" s="125" t="str">
        <f t="shared" si="51"/>
        <v>Individuals &amp; HUF</v>
      </c>
      <c r="B420" s="126"/>
      <c r="C420" s="126"/>
      <c r="D420" s="126"/>
      <c r="E420" s="127"/>
      <c r="F420" s="127"/>
      <c r="G420" s="128"/>
      <c r="H420" s="129">
        <f t="shared" si="48"/>
        <v>0</v>
      </c>
      <c r="I420" s="126"/>
      <c r="J420" s="126" t="s">
        <v>102</v>
      </c>
      <c r="K420" s="131"/>
      <c r="L420" s="131"/>
      <c r="M420" s="129">
        <f>+$V$1*G420/$S$1</f>
        <v>0</v>
      </c>
      <c r="N420" s="129">
        <f>M420*$T$1/$V$1</f>
        <v>0</v>
      </c>
      <c r="O420" s="129">
        <f t="shared" si="47"/>
        <v>0</v>
      </c>
      <c r="P420" s="132">
        <f t="shared" si="46"/>
        <v>0</v>
      </c>
      <c r="Q420" s="132"/>
      <c r="R420" s="129">
        <f t="shared" si="52"/>
        <v>0</v>
      </c>
      <c r="S420" s="129">
        <f t="shared" si="49"/>
        <v>0</v>
      </c>
      <c r="T420" s="129">
        <f t="shared" si="50"/>
        <v>0</v>
      </c>
      <c r="U420" s="132"/>
      <c r="V420" s="132"/>
      <c r="W420" s="129">
        <f t="shared" si="53"/>
        <v>0</v>
      </c>
      <c r="X420" s="129">
        <f t="shared" si="54"/>
        <v>0</v>
      </c>
      <c r="Y420" s="129">
        <f t="shared" si="55"/>
        <v>0</v>
      </c>
      <c r="Z420" s="129"/>
      <c r="AB420" s="133"/>
    </row>
    <row r="421" spans="1:26" ht="15">
      <c r="A421" s="125" t="str">
        <f t="shared" si="51"/>
        <v>Others</v>
      </c>
      <c r="B421" s="126"/>
      <c r="C421" s="126"/>
      <c r="D421" s="126"/>
      <c r="E421" s="127"/>
      <c r="F421" s="127"/>
      <c r="G421" s="128"/>
      <c r="H421" s="129">
        <f t="shared" si="48"/>
        <v>0</v>
      </c>
      <c r="I421" s="126"/>
      <c r="J421" s="126" t="s">
        <v>14</v>
      </c>
      <c r="K421" s="131"/>
      <c r="L421" s="131"/>
      <c r="M421" s="129">
        <f>+$Z$1*G421/$W$1</f>
        <v>0</v>
      </c>
      <c r="N421" s="129">
        <f>M421*$X$1/$Z$1</f>
        <v>0</v>
      </c>
      <c r="O421" s="129">
        <f t="shared" si="47"/>
        <v>0</v>
      </c>
      <c r="P421" s="132">
        <f t="shared" si="46"/>
        <v>0</v>
      </c>
      <c r="Q421" s="132"/>
      <c r="R421" s="129">
        <f t="shared" si="52"/>
        <v>0</v>
      </c>
      <c r="S421" s="129">
        <f t="shared" si="49"/>
        <v>0</v>
      </c>
      <c r="T421" s="129">
        <f t="shared" si="50"/>
        <v>0</v>
      </c>
      <c r="U421" s="132"/>
      <c r="V421" s="132"/>
      <c r="W421" s="129">
        <f t="shared" si="53"/>
        <v>0</v>
      </c>
      <c r="X421" s="129">
        <f t="shared" si="54"/>
        <v>0</v>
      </c>
      <c r="Y421" s="129">
        <f t="shared" si="55"/>
        <v>0</v>
      </c>
      <c r="Z421" s="129"/>
    </row>
    <row r="422" spans="1:28" ht="15">
      <c r="A422" s="125" t="str">
        <f t="shared" si="51"/>
        <v>Individuals &amp; HUF</v>
      </c>
      <c r="B422" s="126"/>
      <c r="C422" s="126"/>
      <c r="D422" s="126"/>
      <c r="E422" s="127"/>
      <c r="F422" s="127"/>
      <c r="G422" s="128"/>
      <c r="H422" s="129">
        <f t="shared" si="48"/>
        <v>0</v>
      </c>
      <c r="I422" s="126"/>
      <c r="J422" s="126" t="s">
        <v>102</v>
      </c>
      <c r="K422" s="131"/>
      <c r="L422" s="131"/>
      <c r="M422" s="129">
        <f>+$V$1*G422/$S$1</f>
        <v>0</v>
      </c>
      <c r="N422" s="129">
        <f>M422*$T$1/$V$1</f>
        <v>0</v>
      </c>
      <c r="O422" s="129">
        <f t="shared" si="47"/>
        <v>0</v>
      </c>
      <c r="P422" s="132">
        <f t="shared" si="46"/>
        <v>0</v>
      </c>
      <c r="Q422" s="132"/>
      <c r="R422" s="129">
        <f t="shared" si="52"/>
        <v>0</v>
      </c>
      <c r="S422" s="129">
        <f t="shared" si="49"/>
        <v>0</v>
      </c>
      <c r="T422" s="129">
        <f t="shared" si="50"/>
        <v>0</v>
      </c>
      <c r="U422" s="132"/>
      <c r="V422" s="132"/>
      <c r="W422" s="129">
        <f t="shared" si="53"/>
        <v>0</v>
      </c>
      <c r="X422" s="129">
        <f t="shared" si="54"/>
        <v>0</v>
      </c>
      <c r="Y422" s="129">
        <f t="shared" si="55"/>
        <v>0</v>
      </c>
      <c r="Z422" s="129"/>
      <c r="AB422" s="133"/>
    </row>
    <row r="423" spans="1:26" ht="15">
      <c r="A423" s="125" t="str">
        <f t="shared" si="51"/>
        <v>Others</v>
      </c>
      <c r="B423" s="126"/>
      <c r="C423" s="126"/>
      <c r="D423" s="126"/>
      <c r="E423" s="127"/>
      <c r="F423" s="127"/>
      <c r="G423" s="128"/>
      <c r="H423" s="129">
        <f t="shared" si="48"/>
        <v>0</v>
      </c>
      <c r="I423" s="126"/>
      <c r="J423" s="126" t="s">
        <v>14</v>
      </c>
      <c r="K423" s="131"/>
      <c r="L423" s="131"/>
      <c r="M423" s="129">
        <f>+$Z$1*G423/$W$1</f>
        <v>0</v>
      </c>
      <c r="N423" s="129">
        <f>M423*$X$1/$Z$1</f>
        <v>0</v>
      </c>
      <c r="O423" s="129">
        <f t="shared" si="47"/>
        <v>0</v>
      </c>
      <c r="P423" s="132">
        <f t="shared" si="46"/>
        <v>0</v>
      </c>
      <c r="Q423" s="132"/>
      <c r="R423" s="129">
        <f t="shared" si="52"/>
        <v>0</v>
      </c>
      <c r="S423" s="129">
        <f t="shared" si="49"/>
        <v>0</v>
      </c>
      <c r="T423" s="129">
        <f t="shared" si="50"/>
        <v>0</v>
      </c>
      <c r="U423" s="132"/>
      <c r="V423" s="132"/>
      <c r="W423" s="129">
        <f t="shared" si="53"/>
        <v>0</v>
      </c>
      <c r="X423" s="129">
        <f t="shared" si="54"/>
        <v>0</v>
      </c>
      <c r="Y423" s="129">
        <f t="shared" si="55"/>
        <v>0</v>
      </c>
      <c r="Z423" s="129"/>
    </row>
    <row r="424" spans="1:28" ht="15">
      <c r="A424" s="125" t="str">
        <f t="shared" si="51"/>
        <v>Individuals &amp; HUF</v>
      </c>
      <c r="B424" s="126"/>
      <c r="C424" s="126"/>
      <c r="D424" s="126"/>
      <c r="E424" s="127"/>
      <c r="F424" s="127"/>
      <c r="G424" s="128"/>
      <c r="H424" s="129">
        <f t="shared" si="48"/>
        <v>0</v>
      </c>
      <c r="I424" s="126"/>
      <c r="J424" s="126" t="s">
        <v>102</v>
      </c>
      <c r="K424" s="131"/>
      <c r="L424" s="131"/>
      <c r="M424" s="129">
        <f>+$V$1*G424/$S$1</f>
        <v>0</v>
      </c>
      <c r="N424" s="129">
        <f>M424*$T$1/$V$1</f>
        <v>0</v>
      </c>
      <c r="O424" s="129">
        <f t="shared" si="47"/>
        <v>0</v>
      </c>
      <c r="P424" s="132">
        <f t="shared" si="46"/>
        <v>0</v>
      </c>
      <c r="Q424" s="132"/>
      <c r="R424" s="129">
        <f t="shared" si="52"/>
        <v>0</v>
      </c>
      <c r="S424" s="129">
        <f t="shared" si="49"/>
        <v>0</v>
      </c>
      <c r="T424" s="129">
        <f t="shared" si="50"/>
        <v>0</v>
      </c>
      <c r="U424" s="132"/>
      <c r="V424" s="132"/>
      <c r="W424" s="129">
        <f t="shared" si="53"/>
        <v>0</v>
      </c>
      <c r="X424" s="129">
        <f t="shared" si="54"/>
        <v>0</v>
      </c>
      <c r="Y424" s="129">
        <f t="shared" si="55"/>
        <v>0</v>
      </c>
      <c r="Z424" s="129"/>
      <c r="AB424" s="133"/>
    </row>
    <row r="425" spans="1:26" ht="15">
      <c r="A425" s="125" t="str">
        <f t="shared" si="51"/>
        <v>Individuals &amp; HUF</v>
      </c>
      <c r="B425" s="126"/>
      <c r="C425" s="126"/>
      <c r="D425" s="126"/>
      <c r="E425" s="127"/>
      <c r="F425" s="127"/>
      <c r="G425" s="128"/>
      <c r="H425" s="129">
        <f t="shared" si="48"/>
        <v>0</v>
      </c>
      <c r="I425" s="126"/>
      <c r="J425" s="126" t="s">
        <v>102</v>
      </c>
      <c r="K425" s="131"/>
      <c r="L425" s="131"/>
      <c r="M425" s="129">
        <f>+$V$1*G425/$S$1</f>
        <v>0</v>
      </c>
      <c r="N425" s="129">
        <f>M425*$T$1/$V$1</f>
        <v>0</v>
      </c>
      <c r="O425" s="129">
        <f t="shared" si="47"/>
        <v>0</v>
      </c>
      <c r="P425" s="132">
        <f t="shared" si="46"/>
        <v>0</v>
      </c>
      <c r="Q425" s="132"/>
      <c r="R425" s="129">
        <f t="shared" si="52"/>
        <v>0</v>
      </c>
      <c r="S425" s="129">
        <f t="shared" si="49"/>
        <v>0</v>
      </c>
      <c r="T425" s="129">
        <f t="shared" si="50"/>
        <v>0</v>
      </c>
      <c r="U425" s="132"/>
      <c r="V425" s="132"/>
      <c r="W425" s="129">
        <f t="shared" si="53"/>
        <v>0</v>
      </c>
      <c r="X425" s="129">
        <f t="shared" si="54"/>
        <v>0</v>
      </c>
      <c r="Y425" s="129">
        <f t="shared" si="55"/>
        <v>0</v>
      </c>
      <c r="Z425" s="129"/>
    </row>
    <row r="426" spans="1:26" ht="15">
      <c r="A426" s="125" t="str">
        <f t="shared" si="51"/>
        <v>Others</v>
      </c>
      <c r="B426" s="126"/>
      <c r="C426" s="126"/>
      <c r="D426" s="126"/>
      <c r="E426" s="127"/>
      <c r="F426" s="127"/>
      <c r="G426" s="128"/>
      <c r="H426" s="129">
        <f t="shared" si="48"/>
        <v>0</v>
      </c>
      <c r="I426" s="126"/>
      <c r="J426" s="126" t="s">
        <v>14</v>
      </c>
      <c r="K426" s="131"/>
      <c r="L426" s="131"/>
      <c r="M426" s="129">
        <f>+$Z$1*G426/$W$1</f>
        <v>0</v>
      </c>
      <c r="N426" s="129">
        <f>M426*$X$1/$Z$1</f>
        <v>0</v>
      </c>
      <c r="O426" s="129">
        <f t="shared" si="47"/>
        <v>0</v>
      </c>
      <c r="P426" s="132">
        <f t="shared" si="46"/>
        <v>0</v>
      </c>
      <c r="Q426" s="132"/>
      <c r="R426" s="129">
        <f t="shared" si="52"/>
        <v>0</v>
      </c>
      <c r="S426" s="129">
        <f t="shared" si="49"/>
        <v>0</v>
      </c>
      <c r="T426" s="129">
        <f t="shared" si="50"/>
        <v>0</v>
      </c>
      <c r="U426" s="132"/>
      <c r="V426" s="132"/>
      <c r="W426" s="129">
        <f t="shared" si="53"/>
        <v>0</v>
      </c>
      <c r="X426" s="129">
        <f t="shared" si="54"/>
        <v>0</v>
      </c>
      <c r="Y426" s="129">
        <f t="shared" si="55"/>
        <v>0</v>
      </c>
      <c r="Z426" s="129"/>
    </row>
    <row r="427" spans="1:26" ht="15">
      <c r="A427" s="125" t="str">
        <f t="shared" si="51"/>
        <v>Others</v>
      </c>
      <c r="B427" s="126"/>
      <c r="C427" s="126"/>
      <c r="D427" s="126"/>
      <c r="E427" s="127"/>
      <c r="F427" s="127"/>
      <c r="G427" s="128"/>
      <c r="H427" s="129">
        <f t="shared" si="48"/>
        <v>0</v>
      </c>
      <c r="I427" s="126"/>
      <c r="J427" s="126" t="s">
        <v>14</v>
      </c>
      <c r="K427" s="131"/>
      <c r="L427" s="131"/>
      <c r="M427" s="129">
        <f>+$Z$1*G427/$W$1</f>
        <v>0</v>
      </c>
      <c r="N427" s="129">
        <f>M427*$X$1/$Z$1</f>
        <v>0</v>
      </c>
      <c r="O427" s="129">
        <f t="shared" si="47"/>
        <v>0</v>
      </c>
      <c r="P427" s="132">
        <f t="shared" si="46"/>
        <v>0</v>
      </c>
      <c r="Q427" s="132"/>
      <c r="R427" s="129">
        <f t="shared" si="52"/>
        <v>0</v>
      </c>
      <c r="S427" s="129">
        <f t="shared" si="49"/>
        <v>0</v>
      </c>
      <c r="T427" s="129">
        <f t="shared" si="50"/>
        <v>0</v>
      </c>
      <c r="U427" s="132"/>
      <c r="V427" s="132"/>
      <c r="W427" s="129">
        <f t="shared" si="53"/>
        <v>0</v>
      </c>
      <c r="X427" s="129">
        <f t="shared" si="54"/>
        <v>0</v>
      </c>
      <c r="Y427" s="129">
        <f t="shared" si="55"/>
        <v>0</v>
      </c>
      <c r="Z427" s="129"/>
    </row>
    <row r="428" spans="1:28" ht="15">
      <c r="A428" s="125" t="str">
        <f t="shared" si="51"/>
        <v>Individuals &amp; HUF</v>
      </c>
      <c r="B428" s="126"/>
      <c r="C428" s="126"/>
      <c r="D428" s="126"/>
      <c r="E428" s="127"/>
      <c r="F428" s="127"/>
      <c r="G428" s="128"/>
      <c r="H428" s="129">
        <f t="shared" si="48"/>
        <v>0</v>
      </c>
      <c r="I428" s="126"/>
      <c r="J428" s="126" t="s">
        <v>102</v>
      </c>
      <c r="K428" s="131"/>
      <c r="L428" s="131"/>
      <c r="M428" s="129">
        <f>+$V$1*G428/$S$1</f>
        <v>0</v>
      </c>
      <c r="N428" s="129">
        <f>M428*$T$1/$V$1</f>
        <v>0</v>
      </c>
      <c r="O428" s="129">
        <f t="shared" si="47"/>
        <v>0</v>
      </c>
      <c r="P428" s="132">
        <f t="shared" si="46"/>
        <v>0</v>
      </c>
      <c r="Q428" s="132"/>
      <c r="R428" s="129">
        <f t="shared" si="52"/>
        <v>0</v>
      </c>
      <c r="S428" s="129">
        <f t="shared" si="49"/>
        <v>0</v>
      </c>
      <c r="T428" s="129">
        <f t="shared" si="50"/>
        <v>0</v>
      </c>
      <c r="U428" s="132"/>
      <c r="V428" s="132"/>
      <c r="W428" s="129">
        <f t="shared" si="53"/>
        <v>0</v>
      </c>
      <c r="X428" s="129">
        <f t="shared" si="54"/>
        <v>0</v>
      </c>
      <c r="Y428" s="129">
        <f t="shared" si="55"/>
        <v>0</v>
      </c>
      <c r="Z428" s="129"/>
      <c r="AB428" s="133"/>
    </row>
    <row r="429" spans="1:26" ht="15">
      <c r="A429" s="125" t="str">
        <f t="shared" si="51"/>
        <v>Others</v>
      </c>
      <c r="B429" s="126"/>
      <c r="C429" s="126"/>
      <c r="D429" s="126"/>
      <c r="E429" s="127"/>
      <c r="F429" s="127"/>
      <c r="G429" s="128"/>
      <c r="H429" s="129">
        <f t="shared" si="48"/>
        <v>0</v>
      </c>
      <c r="I429" s="126"/>
      <c r="J429" s="126" t="s">
        <v>14</v>
      </c>
      <c r="K429" s="131"/>
      <c r="L429" s="131"/>
      <c r="M429" s="129">
        <f>+$Z$1*G429/$W$1</f>
        <v>0</v>
      </c>
      <c r="N429" s="129">
        <f>M429*$X$1/$Z$1</f>
        <v>0</v>
      </c>
      <c r="O429" s="129">
        <f t="shared" si="47"/>
        <v>0</v>
      </c>
      <c r="P429" s="132">
        <f t="shared" si="46"/>
        <v>0</v>
      </c>
      <c r="Q429" s="132"/>
      <c r="R429" s="129">
        <f t="shared" si="52"/>
        <v>0</v>
      </c>
      <c r="S429" s="129">
        <f t="shared" si="49"/>
        <v>0</v>
      </c>
      <c r="T429" s="129">
        <f t="shared" si="50"/>
        <v>0</v>
      </c>
      <c r="U429" s="132"/>
      <c r="V429" s="132"/>
      <c r="W429" s="129">
        <f t="shared" si="53"/>
        <v>0</v>
      </c>
      <c r="X429" s="129">
        <f t="shared" si="54"/>
        <v>0</v>
      </c>
      <c r="Y429" s="129">
        <f t="shared" si="55"/>
        <v>0</v>
      </c>
      <c r="Z429" s="129"/>
    </row>
    <row r="430" spans="1:28" ht="15">
      <c r="A430" s="125" t="str">
        <f t="shared" si="51"/>
        <v>Individuals &amp; HUF</v>
      </c>
      <c r="B430" s="126"/>
      <c r="C430" s="126"/>
      <c r="D430" s="126"/>
      <c r="E430" s="127"/>
      <c r="F430" s="127"/>
      <c r="G430" s="128"/>
      <c r="H430" s="129">
        <f t="shared" si="48"/>
        <v>0</v>
      </c>
      <c r="I430" s="126"/>
      <c r="J430" s="126" t="s">
        <v>102</v>
      </c>
      <c r="K430" s="131"/>
      <c r="L430" s="131"/>
      <c r="M430" s="129">
        <f>+$V$1*G430/$S$1</f>
        <v>0</v>
      </c>
      <c r="N430" s="129">
        <f>M430*$T$1/$V$1</f>
        <v>0</v>
      </c>
      <c r="O430" s="129">
        <f t="shared" si="47"/>
        <v>0</v>
      </c>
      <c r="P430" s="132">
        <f t="shared" si="46"/>
        <v>0</v>
      </c>
      <c r="Q430" s="132"/>
      <c r="R430" s="129">
        <f t="shared" si="52"/>
        <v>0</v>
      </c>
      <c r="S430" s="129">
        <f t="shared" si="49"/>
        <v>0</v>
      </c>
      <c r="T430" s="129">
        <f t="shared" si="50"/>
        <v>0</v>
      </c>
      <c r="U430" s="132"/>
      <c r="V430" s="132"/>
      <c r="W430" s="129">
        <f t="shared" si="53"/>
        <v>0</v>
      </c>
      <c r="X430" s="129">
        <f t="shared" si="54"/>
        <v>0</v>
      </c>
      <c r="Y430" s="129">
        <f t="shared" si="55"/>
        <v>0</v>
      </c>
      <c r="Z430" s="129"/>
      <c r="AB430" s="133"/>
    </row>
    <row r="431" spans="1:26" ht="15">
      <c r="A431" s="125" t="str">
        <f t="shared" si="51"/>
        <v>Others</v>
      </c>
      <c r="B431" s="126"/>
      <c r="C431" s="126"/>
      <c r="D431" s="126"/>
      <c r="E431" s="127"/>
      <c r="F431" s="127"/>
      <c r="G431" s="128"/>
      <c r="H431" s="129">
        <f t="shared" si="48"/>
        <v>0</v>
      </c>
      <c r="I431" s="126"/>
      <c r="J431" s="126" t="s">
        <v>14</v>
      </c>
      <c r="K431" s="131"/>
      <c r="L431" s="131"/>
      <c r="M431" s="129">
        <f>+$Z$1*G431/$W$1</f>
        <v>0</v>
      </c>
      <c r="N431" s="129">
        <f>M431*$X$1/$Z$1</f>
        <v>0</v>
      </c>
      <c r="O431" s="129">
        <f t="shared" si="47"/>
        <v>0</v>
      </c>
      <c r="P431" s="132">
        <f t="shared" si="46"/>
        <v>0</v>
      </c>
      <c r="Q431" s="132"/>
      <c r="R431" s="129">
        <f t="shared" si="52"/>
        <v>0</v>
      </c>
      <c r="S431" s="129">
        <f t="shared" si="49"/>
        <v>0</v>
      </c>
      <c r="T431" s="129">
        <f t="shared" si="50"/>
        <v>0</v>
      </c>
      <c r="U431" s="132"/>
      <c r="V431" s="132"/>
      <c r="W431" s="129">
        <f t="shared" si="53"/>
        <v>0</v>
      </c>
      <c r="X431" s="129">
        <f t="shared" si="54"/>
        <v>0</v>
      </c>
      <c r="Y431" s="129">
        <f t="shared" si="55"/>
        <v>0</v>
      </c>
      <c r="Z431" s="129"/>
    </row>
    <row r="432" spans="1:28" ht="15">
      <c r="A432" s="125" t="str">
        <f t="shared" si="51"/>
        <v>Individuals &amp; HUF</v>
      </c>
      <c r="B432" s="126"/>
      <c r="C432" s="126"/>
      <c r="D432" s="126"/>
      <c r="E432" s="127"/>
      <c r="F432" s="127"/>
      <c r="G432" s="128"/>
      <c r="H432" s="129">
        <f t="shared" si="48"/>
        <v>0</v>
      </c>
      <c r="I432" s="126"/>
      <c r="J432" s="126" t="s">
        <v>102</v>
      </c>
      <c r="K432" s="131"/>
      <c r="L432" s="131"/>
      <c r="M432" s="129">
        <f>+$V$1*G432/$S$1</f>
        <v>0</v>
      </c>
      <c r="N432" s="129">
        <f>M432*$T$1/$V$1</f>
        <v>0</v>
      </c>
      <c r="O432" s="129">
        <f t="shared" si="47"/>
        <v>0</v>
      </c>
      <c r="P432" s="132">
        <f t="shared" si="46"/>
        <v>0</v>
      </c>
      <c r="Q432" s="132"/>
      <c r="R432" s="129">
        <f t="shared" si="52"/>
        <v>0</v>
      </c>
      <c r="S432" s="129">
        <f t="shared" si="49"/>
        <v>0</v>
      </c>
      <c r="T432" s="129">
        <f t="shared" si="50"/>
        <v>0</v>
      </c>
      <c r="U432" s="132"/>
      <c r="V432" s="132"/>
      <c r="W432" s="129">
        <f t="shared" si="53"/>
        <v>0</v>
      </c>
      <c r="X432" s="129">
        <f t="shared" si="54"/>
        <v>0</v>
      </c>
      <c r="Y432" s="129">
        <f t="shared" si="55"/>
        <v>0</v>
      </c>
      <c r="Z432" s="129"/>
      <c r="AB432" s="133"/>
    </row>
    <row r="433" spans="1:26" ht="15">
      <c r="A433" s="125" t="str">
        <f t="shared" si="51"/>
        <v>Individuals &amp; HUF</v>
      </c>
      <c r="B433" s="126"/>
      <c r="C433" s="126"/>
      <c r="D433" s="126"/>
      <c r="E433" s="127"/>
      <c r="F433" s="127"/>
      <c r="G433" s="128"/>
      <c r="H433" s="129">
        <f t="shared" si="48"/>
        <v>0</v>
      </c>
      <c r="I433" s="126"/>
      <c r="J433" s="126" t="s">
        <v>102</v>
      </c>
      <c r="K433" s="131"/>
      <c r="L433" s="131"/>
      <c r="M433" s="129">
        <f>+$V$1*G433/$S$1</f>
        <v>0</v>
      </c>
      <c r="N433" s="129">
        <f>M433*$T$1/$V$1</f>
        <v>0</v>
      </c>
      <c r="O433" s="129">
        <f t="shared" si="47"/>
        <v>0</v>
      </c>
      <c r="P433" s="132">
        <f t="shared" si="46"/>
        <v>0</v>
      </c>
      <c r="Q433" s="132"/>
      <c r="R433" s="129">
        <f t="shared" si="52"/>
        <v>0</v>
      </c>
      <c r="S433" s="129">
        <f t="shared" si="49"/>
        <v>0</v>
      </c>
      <c r="T433" s="129">
        <f t="shared" si="50"/>
        <v>0</v>
      </c>
      <c r="U433" s="132"/>
      <c r="V433" s="132"/>
      <c r="W433" s="129">
        <f t="shared" si="53"/>
        <v>0</v>
      </c>
      <c r="X433" s="129">
        <f t="shared" si="54"/>
        <v>0</v>
      </c>
      <c r="Y433" s="129">
        <f t="shared" si="55"/>
        <v>0</v>
      </c>
      <c r="Z433" s="129"/>
    </row>
    <row r="434" spans="1:26" ht="15">
      <c r="A434" s="125" t="str">
        <f t="shared" si="51"/>
        <v>Others</v>
      </c>
      <c r="B434" s="126"/>
      <c r="C434" s="126"/>
      <c r="D434" s="126"/>
      <c r="E434" s="127"/>
      <c r="F434" s="127"/>
      <c r="G434" s="128"/>
      <c r="H434" s="129">
        <f t="shared" si="48"/>
        <v>0</v>
      </c>
      <c r="I434" s="126"/>
      <c r="J434" s="126" t="s">
        <v>14</v>
      </c>
      <c r="K434" s="131"/>
      <c r="L434" s="131"/>
      <c r="M434" s="129">
        <f>+$Z$1*G434/$W$1</f>
        <v>0</v>
      </c>
      <c r="N434" s="129">
        <f>M434*$X$1/$Z$1</f>
        <v>0</v>
      </c>
      <c r="O434" s="129">
        <f t="shared" si="47"/>
        <v>0</v>
      </c>
      <c r="P434" s="132">
        <f t="shared" si="46"/>
        <v>0</v>
      </c>
      <c r="Q434" s="132"/>
      <c r="R434" s="129">
        <f t="shared" si="52"/>
        <v>0</v>
      </c>
      <c r="S434" s="129">
        <f t="shared" si="49"/>
        <v>0</v>
      </c>
      <c r="T434" s="129">
        <f t="shared" si="50"/>
        <v>0</v>
      </c>
      <c r="U434" s="132"/>
      <c r="V434" s="132"/>
      <c r="W434" s="129">
        <f t="shared" si="53"/>
        <v>0</v>
      </c>
      <c r="X434" s="129">
        <f t="shared" si="54"/>
        <v>0</v>
      </c>
      <c r="Y434" s="129">
        <f t="shared" si="55"/>
        <v>0</v>
      </c>
      <c r="Z434" s="129"/>
    </row>
    <row r="435" spans="1:26" ht="15">
      <c r="A435" s="125" t="str">
        <f t="shared" si="51"/>
        <v>Others</v>
      </c>
      <c r="B435" s="126"/>
      <c r="C435" s="126"/>
      <c r="D435" s="126"/>
      <c r="E435" s="127"/>
      <c r="F435" s="127"/>
      <c r="G435" s="128"/>
      <c r="H435" s="129">
        <f t="shared" si="48"/>
        <v>0</v>
      </c>
      <c r="I435" s="126"/>
      <c r="J435" s="126" t="s">
        <v>14</v>
      </c>
      <c r="K435" s="131"/>
      <c r="L435" s="131"/>
      <c r="M435" s="129">
        <f>+$Z$1*G435/$W$1</f>
        <v>0</v>
      </c>
      <c r="N435" s="129">
        <f>M435*$X$1/$Z$1</f>
        <v>0</v>
      </c>
      <c r="O435" s="129">
        <f t="shared" si="47"/>
        <v>0</v>
      </c>
      <c r="P435" s="132">
        <f t="shared" si="46"/>
        <v>0</v>
      </c>
      <c r="Q435" s="132"/>
      <c r="R435" s="129">
        <f t="shared" si="52"/>
        <v>0</v>
      </c>
      <c r="S435" s="129">
        <f t="shared" si="49"/>
        <v>0</v>
      </c>
      <c r="T435" s="129">
        <f t="shared" si="50"/>
        <v>0</v>
      </c>
      <c r="U435" s="132"/>
      <c r="V435" s="132"/>
      <c r="W435" s="129">
        <f t="shared" si="53"/>
        <v>0</v>
      </c>
      <c r="X435" s="129">
        <f t="shared" si="54"/>
        <v>0</v>
      </c>
      <c r="Y435" s="129">
        <f t="shared" si="55"/>
        <v>0</v>
      </c>
      <c r="Z435" s="129"/>
    </row>
    <row r="436" spans="1:28" ht="15">
      <c r="A436" s="125" t="str">
        <f t="shared" si="51"/>
        <v>Individuals &amp; HUF</v>
      </c>
      <c r="B436" s="126"/>
      <c r="C436" s="126"/>
      <c r="D436" s="126"/>
      <c r="E436" s="127"/>
      <c r="F436" s="127"/>
      <c r="G436" s="128"/>
      <c r="H436" s="129">
        <f t="shared" si="48"/>
        <v>0</v>
      </c>
      <c r="I436" s="126"/>
      <c r="J436" s="126" t="s">
        <v>102</v>
      </c>
      <c r="K436" s="131"/>
      <c r="L436" s="131"/>
      <c r="M436" s="129">
        <f>+$V$1*G436/$S$1</f>
        <v>0</v>
      </c>
      <c r="N436" s="129">
        <f>M436*$T$1/$V$1</f>
        <v>0</v>
      </c>
      <c r="O436" s="129">
        <f t="shared" si="47"/>
        <v>0</v>
      </c>
      <c r="P436" s="132">
        <f t="shared" si="46"/>
        <v>0</v>
      </c>
      <c r="Q436" s="132"/>
      <c r="R436" s="129">
        <f t="shared" si="52"/>
        <v>0</v>
      </c>
      <c r="S436" s="129">
        <f t="shared" si="49"/>
        <v>0</v>
      </c>
      <c r="T436" s="129">
        <f t="shared" si="50"/>
        <v>0</v>
      </c>
      <c r="U436" s="132"/>
      <c r="V436" s="132"/>
      <c r="W436" s="129">
        <f t="shared" si="53"/>
        <v>0</v>
      </c>
      <c r="X436" s="129">
        <f t="shared" si="54"/>
        <v>0</v>
      </c>
      <c r="Y436" s="129">
        <f t="shared" si="55"/>
        <v>0</v>
      </c>
      <c r="Z436" s="129"/>
      <c r="AB436" s="133"/>
    </row>
    <row r="437" spans="1:26" ht="15">
      <c r="A437" s="125" t="str">
        <f t="shared" si="51"/>
        <v>Others</v>
      </c>
      <c r="B437" s="126"/>
      <c r="C437" s="126"/>
      <c r="D437" s="126"/>
      <c r="E437" s="127"/>
      <c r="F437" s="127"/>
      <c r="G437" s="128"/>
      <c r="H437" s="129">
        <f t="shared" si="48"/>
        <v>0</v>
      </c>
      <c r="I437" s="126"/>
      <c r="J437" s="126" t="s">
        <v>14</v>
      </c>
      <c r="K437" s="131"/>
      <c r="L437" s="131"/>
      <c r="M437" s="129">
        <f>+$Z$1*G437/$W$1</f>
        <v>0</v>
      </c>
      <c r="N437" s="129">
        <f>M437*$X$1/$Z$1</f>
        <v>0</v>
      </c>
      <c r="O437" s="129">
        <f t="shared" si="47"/>
        <v>0</v>
      </c>
      <c r="P437" s="132">
        <f t="shared" si="46"/>
        <v>0</v>
      </c>
      <c r="Q437" s="132"/>
      <c r="R437" s="129">
        <f t="shared" si="52"/>
        <v>0</v>
      </c>
      <c r="S437" s="129">
        <f t="shared" si="49"/>
        <v>0</v>
      </c>
      <c r="T437" s="129">
        <f t="shared" si="50"/>
        <v>0</v>
      </c>
      <c r="U437" s="132"/>
      <c r="V437" s="132"/>
      <c r="W437" s="129">
        <f t="shared" si="53"/>
        <v>0</v>
      </c>
      <c r="X437" s="129">
        <f t="shared" si="54"/>
        <v>0</v>
      </c>
      <c r="Y437" s="129">
        <f t="shared" si="55"/>
        <v>0</v>
      </c>
      <c r="Z437" s="129"/>
    </row>
    <row r="438" spans="1:28" ht="15">
      <c r="A438" s="125" t="str">
        <f t="shared" si="51"/>
        <v>Individuals &amp; HUF</v>
      </c>
      <c r="B438" s="126"/>
      <c r="C438" s="126"/>
      <c r="D438" s="126"/>
      <c r="E438" s="127"/>
      <c r="F438" s="127"/>
      <c r="G438" s="128"/>
      <c r="H438" s="129">
        <f t="shared" si="48"/>
        <v>0</v>
      </c>
      <c r="I438" s="126"/>
      <c r="J438" s="126" t="s">
        <v>102</v>
      </c>
      <c r="K438" s="131"/>
      <c r="L438" s="131"/>
      <c r="M438" s="129">
        <f>+$V$1*G438/$S$1</f>
        <v>0</v>
      </c>
      <c r="N438" s="129">
        <f>M438*$T$1/$V$1</f>
        <v>0</v>
      </c>
      <c r="O438" s="129">
        <f t="shared" si="47"/>
        <v>0</v>
      </c>
      <c r="P438" s="132">
        <f t="shared" si="46"/>
        <v>0</v>
      </c>
      <c r="Q438" s="132"/>
      <c r="R438" s="129">
        <f t="shared" si="52"/>
        <v>0</v>
      </c>
      <c r="S438" s="129">
        <f t="shared" si="49"/>
        <v>0</v>
      </c>
      <c r="T438" s="129">
        <f t="shared" si="50"/>
        <v>0</v>
      </c>
      <c r="U438" s="132"/>
      <c r="V438" s="132"/>
      <c r="W438" s="129">
        <f t="shared" si="53"/>
        <v>0</v>
      </c>
      <c r="X438" s="129">
        <f t="shared" si="54"/>
        <v>0</v>
      </c>
      <c r="Y438" s="129">
        <f t="shared" si="55"/>
        <v>0</v>
      </c>
      <c r="Z438" s="129"/>
      <c r="AB438" s="133"/>
    </row>
    <row r="439" spans="1:26" ht="15">
      <c r="A439" s="125" t="str">
        <f t="shared" si="51"/>
        <v>Individuals &amp; HUF</v>
      </c>
      <c r="B439" s="126"/>
      <c r="C439" s="126"/>
      <c r="D439" s="126"/>
      <c r="E439" s="127"/>
      <c r="F439" s="127"/>
      <c r="G439" s="128"/>
      <c r="H439" s="129">
        <f t="shared" si="48"/>
        <v>0</v>
      </c>
      <c r="I439" s="126"/>
      <c r="J439" s="126" t="s">
        <v>102</v>
      </c>
      <c r="K439" s="131"/>
      <c r="L439" s="131"/>
      <c r="M439" s="129">
        <f>+$V$1*G439/$S$1</f>
        <v>0</v>
      </c>
      <c r="N439" s="129">
        <f>M439*$T$1/$V$1</f>
        <v>0</v>
      </c>
      <c r="O439" s="129">
        <f t="shared" si="47"/>
        <v>0</v>
      </c>
      <c r="P439" s="132">
        <f t="shared" si="46"/>
        <v>0</v>
      </c>
      <c r="Q439" s="132"/>
      <c r="R439" s="129">
        <f t="shared" si="52"/>
        <v>0</v>
      </c>
      <c r="S439" s="129">
        <f t="shared" si="49"/>
        <v>0</v>
      </c>
      <c r="T439" s="129">
        <f t="shared" si="50"/>
        <v>0</v>
      </c>
      <c r="U439" s="132"/>
      <c r="V439" s="132"/>
      <c r="W439" s="129">
        <f t="shared" si="53"/>
        <v>0</v>
      </c>
      <c r="X439" s="129">
        <f t="shared" si="54"/>
        <v>0</v>
      </c>
      <c r="Y439" s="129">
        <f t="shared" si="55"/>
        <v>0</v>
      </c>
      <c r="Z439" s="129"/>
    </row>
    <row r="440" spans="1:26" ht="15">
      <c r="A440" s="125" t="str">
        <f t="shared" si="51"/>
        <v>Others</v>
      </c>
      <c r="B440" s="126"/>
      <c r="C440" s="126"/>
      <c r="D440" s="126"/>
      <c r="E440" s="127"/>
      <c r="F440" s="127"/>
      <c r="G440" s="128"/>
      <c r="H440" s="129">
        <f t="shared" si="48"/>
        <v>0</v>
      </c>
      <c r="I440" s="126"/>
      <c r="J440" s="126" t="s">
        <v>14</v>
      </c>
      <c r="K440" s="131"/>
      <c r="L440" s="131"/>
      <c r="M440" s="129">
        <f>+$Z$1*G440/$W$1</f>
        <v>0</v>
      </c>
      <c r="N440" s="129">
        <f>M440*$X$1/$Z$1</f>
        <v>0</v>
      </c>
      <c r="O440" s="129">
        <f t="shared" si="47"/>
        <v>0</v>
      </c>
      <c r="P440" s="132">
        <f t="shared" si="46"/>
        <v>0</v>
      </c>
      <c r="Q440" s="132"/>
      <c r="R440" s="129">
        <f t="shared" si="52"/>
        <v>0</v>
      </c>
      <c r="S440" s="129">
        <f t="shared" si="49"/>
        <v>0</v>
      </c>
      <c r="T440" s="129">
        <f t="shared" si="50"/>
        <v>0</v>
      </c>
      <c r="U440" s="132"/>
      <c r="V440" s="132"/>
      <c r="W440" s="129">
        <f t="shared" si="53"/>
        <v>0</v>
      </c>
      <c r="X440" s="129">
        <f t="shared" si="54"/>
        <v>0</v>
      </c>
      <c r="Y440" s="129">
        <f t="shared" si="55"/>
        <v>0</v>
      </c>
      <c r="Z440" s="129"/>
    </row>
    <row r="441" spans="1:26" ht="15">
      <c r="A441" s="125" t="str">
        <f t="shared" si="51"/>
        <v>Others</v>
      </c>
      <c r="B441" s="126"/>
      <c r="C441" s="126"/>
      <c r="D441" s="126"/>
      <c r="E441" s="127"/>
      <c r="F441" s="127"/>
      <c r="G441" s="128"/>
      <c r="H441" s="129">
        <f t="shared" si="48"/>
        <v>0</v>
      </c>
      <c r="I441" s="126"/>
      <c r="J441" s="126" t="s">
        <v>14</v>
      </c>
      <c r="K441" s="131"/>
      <c r="L441" s="131"/>
      <c r="M441" s="129">
        <f>+$Z$1*G441/$W$1</f>
        <v>0</v>
      </c>
      <c r="N441" s="129">
        <f>M441*$X$1/$Z$1</f>
        <v>0</v>
      </c>
      <c r="O441" s="129">
        <f t="shared" si="47"/>
        <v>0</v>
      </c>
      <c r="P441" s="132">
        <f t="shared" si="46"/>
        <v>0</v>
      </c>
      <c r="Q441" s="132"/>
      <c r="R441" s="129">
        <f t="shared" si="52"/>
        <v>0</v>
      </c>
      <c r="S441" s="129">
        <f t="shared" si="49"/>
        <v>0</v>
      </c>
      <c r="T441" s="129">
        <f t="shared" si="50"/>
        <v>0</v>
      </c>
      <c r="U441" s="132"/>
      <c r="V441" s="132"/>
      <c r="W441" s="129">
        <f t="shared" si="53"/>
        <v>0</v>
      </c>
      <c r="X441" s="129">
        <f t="shared" si="54"/>
        <v>0</v>
      </c>
      <c r="Y441" s="129">
        <f t="shared" si="55"/>
        <v>0</v>
      </c>
      <c r="Z441" s="129"/>
    </row>
    <row r="442" spans="1:28" ht="15">
      <c r="A442" s="125" t="str">
        <f t="shared" si="51"/>
        <v>Individuals &amp; HUF</v>
      </c>
      <c r="B442" s="126"/>
      <c r="C442" s="126"/>
      <c r="D442" s="126"/>
      <c r="E442" s="127"/>
      <c r="F442" s="127"/>
      <c r="G442" s="128"/>
      <c r="H442" s="129">
        <f t="shared" si="48"/>
        <v>0</v>
      </c>
      <c r="I442" s="126"/>
      <c r="J442" s="126" t="s">
        <v>102</v>
      </c>
      <c r="K442" s="131"/>
      <c r="L442" s="131"/>
      <c r="M442" s="129">
        <f>+$V$1*G442/$S$1</f>
        <v>0</v>
      </c>
      <c r="N442" s="129">
        <f>M442*$T$1/$V$1</f>
        <v>0</v>
      </c>
      <c r="O442" s="129">
        <f t="shared" si="47"/>
        <v>0</v>
      </c>
      <c r="P442" s="132">
        <f t="shared" si="46"/>
        <v>0</v>
      </c>
      <c r="Q442" s="132"/>
      <c r="R442" s="129">
        <f t="shared" si="52"/>
        <v>0</v>
      </c>
      <c r="S442" s="129">
        <f t="shared" si="49"/>
        <v>0</v>
      </c>
      <c r="T442" s="129">
        <f t="shared" si="50"/>
        <v>0</v>
      </c>
      <c r="U442" s="132"/>
      <c r="V442" s="132"/>
      <c r="W442" s="129">
        <f t="shared" si="53"/>
        <v>0</v>
      </c>
      <c r="X442" s="129">
        <f t="shared" si="54"/>
        <v>0</v>
      </c>
      <c r="Y442" s="129">
        <f t="shared" si="55"/>
        <v>0</v>
      </c>
      <c r="Z442" s="129"/>
      <c r="AB442" s="133"/>
    </row>
    <row r="443" spans="1:26" ht="15">
      <c r="A443" s="125" t="str">
        <f t="shared" si="51"/>
        <v>Others</v>
      </c>
      <c r="B443" s="126"/>
      <c r="C443" s="126"/>
      <c r="D443" s="126"/>
      <c r="E443" s="127"/>
      <c r="F443" s="127"/>
      <c r="G443" s="128"/>
      <c r="H443" s="129">
        <f t="shared" si="48"/>
        <v>0</v>
      </c>
      <c r="I443" s="126"/>
      <c r="J443" s="126" t="s">
        <v>14</v>
      </c>
      <c r="K443" s="131"/>
      <c r="L443" s="131"/>
      <c r="M443" s="129">
        <f>+$Z$1*G443/$W$1</f>
        <v>0</v>
      </c>
      <c r="N443" s="129">
        <f>M443*$X$1/$Z$1</f>
        <v>0</v>
      </c>
      <c r="O443" s="129">
        <f t="shared" si="47"/>
        <v>0</v>
      </c>
      <c r="P443" s="132">
        <f t="shared" si="46"/>
        <v>0</v>
      </c>
      <c r="Q443" s="132"/>
      <c r="R443" s="129">
        <f t="shared" si="52"/>
        <v>0</v>
      </c>
      <c r="S443" s="129">
        <f t="shared" si="49"/>
        <v>0</v>
      </c>
      <c r="T443" s="129">
        <f t="shared" si="50"/>
        <v>0</v>
      </c>
      <c r="U443" s="132"/>
      <c r="V443" s="132"/>
      <c r="W443" s="129">
        <f t="shared" si="53"/>
        <v>0</v>
      </c>
      <c r="X443" s="129">
        <f t="shared" si="54"/>
        <v>0</v>
      </c>
      <c r="Y443" s="129">
        <f t="shared" si="55"/>
        <v>0</v>
      </c>
      <c r="Z443" s="129"/>
    </row>
    <row r="444" spans="1:28" ht="15">
      <c r="A444" s="125" t="str">
        <f t="shared" si="51"/>
        <v>Individuals &amp; HUF</v>
      </c>
      <c r="B444" s="126"/>
      <c r="C444" s="126"/>
      <c r="D444" s="126"/>
      <c r="E444" s="127"/>
      <c r="F444" s="127"/>
      <c r="G444" s="128"/>
      <c r="H444" s="129">
        <f t="shared" si="48"/>
        <v>0</v>
      </c>
      <c r="I444" s="126"/>
      <c r="J444" s="126" t="s">
        <v>102</v>
      </c>
      <c r="K444" s="131"/>
      <c r="L444" s="131"/>
      <c r="M444" s="129">
        <f>+$V$1*G444/$S$1</f>
        <v>0</v>
      </c>
      <c r="N444" s="129">
        <f>M444*$T$1/$V$1</f>
        <v>0</v>
      </c>
      <c r="O444" s="129">
        <f t="shared" si="47"/>
        <v>0</v>
      </c>
      <c r="P444" s="132">
        <f t="shared" si="46"/>
        <v>0</v>
      </c>
      <c r="Q444" s="132"/>
      <c r="R444" s="129">
        <f t="shared" si="52"/>
        <v>0</v>
      </c>
      <c r="S444" s="129">
        <f t="shared" si="49"/>
        <v>0</v>
      </c>
      <c r="T444" s="129">
        <f t="shared" si="50"/>
        <v>0</v>
      </c>
      <c r="U444" s="132"/>
      <c r="V444" s="132"/>
      <c r="W444" s="129">
        <f t="shared" si="53"/>
        <v>0</v>
      </c>
      <c r="X444" s="129">
        <f t="shared" si="54"/>
        <v>0</v>
      </c>
      <c r="Y444" s="129">
        <f t="shared" si="55"/>
        <v>0</v>
      </c>
      <c r="Z444" s="129"/>
      <c r="AB444" s="133"/>
    </row>
    <row r="445" spans="1:26" ht="15">
      <c r="A445" s="125" t="str">
        <f t="shared" si="51"/>
        <v>Others</v>
      </c>
      <c r="B445" s="126"/>
      <c r="C445" s="126"/>
      <c r="D445" s="126"/>
      <c r="E445" s="127"/>
      <c r="F445" s="127"/>
      <c r="G445" s="128"/>
      <c r="H445" s="129">
        <f t="shared" si="48"/>
        <v>0</v>
      </c>
      <c r="I445" s="126"/>
      <c r="J445" s="126" t="s">
        <v>14</v>
      </c>
      <c r="K445" s="131"/>
      <c r="L445" s="131"/>
      <c r="M445" s="129">
        <f>+$Z$1*G445/$W$1</f>
        <v>0</v>
      </c>
      <c r="N445" s="129">
        <f>M445*$X$1/$Z$1</f>
        <v>0</v>
      </c>
      <c r="O445" s="129">
        <f t="shared" si="47"/>
        <v>0</v>
      </c>
      <c r="P445" s="132">
        <f t="shared" si="46"/>
        <v>0</v>
      </c>
      <c r="Q445" s="132"/>
      <c r="R445" s="129">
        <f t="shared" si="52"/>
        <v>0</v>
      </c>
      <c r="S445" s="129">
        <f t="shared" si="49"/>
        <v>0</v>
      </c>
      <c r="T445" s="129">
        <f t="shared" si="50"/>
        <v>0</v>
      </c>
      <c r="U445" s="132"/>
      <c r="V445" s="132"/>
      <c r="W445" s="129">
        <f t="shared" si="53"/>
        <v>0</v>
      </c>
      <c r="X445" s="129">
        <f t="shared" si="54"/>
        <v>0</v>
      </c>
      <c r="Y445" s="129">
        <f t="shared" si="55"/>
        <v>0</v>
      </c>
      <c r="Z445" s="129"/>
    </row>
    <row r="446" spans="1:28" ht="15">
      <c r="A446" s="125" t="str">
        <f t="shared" si="51"/>
        <v>Individuals &amp; HUF</v>
      </c>
      <c r="B446" s="126"/>
      <c r="C446" s="126"/>
      <c r="D446" s="126"/>
      <c r="E446" s="127"/>
      <c r="F446" s="127"/>
      <c r="G446" s="128"/>
      <c r="H446" s="129">
        <f t="shared" si="48"/>
        <v>0</v>
      </c>
      <c r="I446" s="126"/>
      <c r="J446" s="126" t="s">
        <v>102</v>
      </c>
      <c r="K446" s="131"/>
      <c r="L446" s="131"/>
      <c r="M446" s="129">
        <f>+$V$1*G446/$S$1</f>
        <v>0</v>
      </c>
      <c r="N446" s="129">
        <f>M446*$T$1/$V$1</f>
        <v>0</v>
      </c>
      <c r="O446" s="129">
        <f t="shared" si="47"/>
        <v>0</v>
      </c>
      <c r="P446" s="132">
        <f t="shared" si="46"/>
        <v>0</v>
      </c>
      <c r="Q446" s="132"/>
      <c r="R446" s="129">
        <f t="shared" si="52"/>
        <v>0</v>
      </c>
      <c r="S446" s="129">
        <f t="shared" si="49"/>
        <v>0</v>
      </c>
      <c r="T446" s="129">
        <f t="shared" si="50"/>
        <v>0</v>
      </c>
      <c r="U446" s="132"/>
      <c r="V446" s="132"/>
      <c r="W446" s="129">
        <f t="shared" si="53"/>
        <v>0</v>
      </c>
      <c r="X446" s="129">
        <f t="shared" si="54"/>
        <v>0</v>
      </c>
      <c r="Y446" s="129">
        <f t="shared" si="55"/>
        <v>0</v>
      </c>
      <c r="Z446" s="129"/>
      <c r="AB446" s="133"/>
    </row>
    <row r="447" spans="1:26" ht="15">
      <c r="A447" s="125" t="str">
        <f t="shared" si="51"/>
        <v>Others</v>
      </c>
      <c r="B447" s="126"/>
      <c r="C447" s="126"/>
      <c r="D447" s="126"/>
      <c r="E447" s="127"/>
      <c r="F447" s="127"/>
      <c r="G447" s="128"/>
      <c r="H447" s="129">
        <f t="shared" si="48"/>
        <v>0</v>
      </c>
      <c r="I447" s="126"/>
      <c r="J447" s="126" t="s">
        <v>14</v>
      </c>
      <c r="K447" s="131"/>
      <c r="L447" s="131"/>
      <c r="M447" s="129">
        <f>+$Z$1*G447/$W$1</f>
        <v>0</v>
      </c>
      <c r="N447" s="129">
        <f>M447*$X$1/$Z$1</f>
        <v>0</v>
      </c>
      <c r="O447" s="129">
        <f t="shared" si="47"/>
        <v>0</v>
      </c>
      <c r="P447" s="132">
        <f t="shared" si="46"/>
        <v>0</v>
      </c>
      <c r="Q447" s="132"/>
      <c r="R447" s="129">
        <f t="shared" si="52"/>
        <v>0</v>
      </c>
      <c r="S447" s="129">
        <f t="shared" si="49"/>
        <v>0</v>
      </c>
      <c r="T447" s="129">
        <f t="shared" si="50"/>
        <v>0</v>
      </c>
      <c r="U447" s="132"/>
      <c r="V447" s="132"/>
      <c r="W447" s="129">
        <f t="shared" si="53"/>
        <v>0</v>
      </c>
      <c r="X447" s="129">
        <f t="shared" si="54"/>
        <v>0</v>
      </c>
      <c r="Y447" s="129">
        <f t="shared" si="55"/>
        <v>0</v>
      </c>
      <c r="Z447" s="129"/>
    </row>
    <row r="448" spans="1:28" ht="15">
      <c r="A448" s="125" t="str">
        <f t="shared" si="51"/>
        <v>Individuals &amp; HUF</v>
      </c>
      <c r="B448" s="126"/>
      <c r="C448" s="126"/>
      <c r="D448" s="126"/>
      <c r="E448" s="127"/>
      <c r="F448" s="127"/>
      <c r="G448" s="128"/>
      <c r="H448" s="129">
        <f t="shared" si="48"/>
        <v>0</v>
      </c>
      <c r="I448" s="126"/>
      <c r="J448" s="126" t="s">
        <v>102</v>
      </c>
      <c r="K448" s="131"/>
      <c r="L448" s="131"/>
      <c r="M448" s="129">
        <f>+$V$1*G448/$S$1</f>
        <v>0</v>
      </c>
      <c r="N448" s="129">
        <f>M448*$T$1/$V$1</f>
        <v>0</v>
      </c>
      <c r="O448" s="129">
        <f t="shared" si="47"/>
        <v>0</v>
      </c>
      <c r="P448" s="132">
        <f t="shared" si="46"/>
        <v>0</v>
      </c>
      <c r="Q448" s="132"/>
      <c r="R448" s="129">
        <f t="shared" si="52"/>
        <v>0</v>
      </c>
      <c r="S448" s="129">
        <f t="shared" si="49"/>
        <v>0</v>
      </c>
      <c r="T448" s="129">
        <f t="shared" si="50"/>
        <v>0</v>
      </c>
      <c r="U448" s="132"/>
      <c r="V448" s="132"/>
      <c r="W448" s="129">
        <f t="shared" si="53"/>
        <v>0</v>
      </c>
      <c r="X448" s="129">
        <f t="shared" si="54"/>
        <v>0</v>
      </c>
      <c r="Y448" s="129">
        <f t="shared" si="55"/>
        <v>0</v>
      </c>
      <c r="Z448" s="129"/>
      <c r="AB448" s="133"/>
    </row>
    <row r="449" spans="1:26" ht="15">
      <c r="A449" s="125" t="str">
        <f t="shared" si="51"/>
        <v>Others</v>
      </c>
      <c r="B449" s="126"/>
      <c r="C449" s="126"/>
      <c r="D449" s="126"/>
      <c r="E449" s="127"/>
      <c r="F449" s="127"/>
      <c r="G449" s="128"/>
      <c r="H449" s="129">
        <f t="shared" si="48"/>
        <v>0</v>
      </c>
      <c r="I449" s="126"/>
      <c r="J449" s="126" t="s">
        <v>14</v>
      </c>
      <c r="K449" s="131"/>
      <c r="L449" s="131"/>
      <c r="M449" s="129">
        <f>+$Z$1*G449/$W$1</f>
        <v>0</v>
      </c>
      <c r="N449" s="129">
        <f>M449*$X$1/$Z$1</f>
        <v>0</v>
      </c>
      <c r="O449" s="129">
        <f t="shared" si="47"/>
        <v>0</v>
      </c>
      <c r="P449" s="132">
        <f t="shared" si="46"/>
        <v>0</v>
      </c>
      <c r="Q449" s="132"/>
      <c r="R449" s="129">
        <f t="shared" si="52"/>
        <v>0</v>
      </c>
      <c r="S449" s="129">
        <f t="shared" si="49"/>
        <v>0</v>
      </c>
      <c r="T449" s="129">
        <f t="shared" si="50"/>
        <v>0</v>
      </c>
      <c r="U449" s="132"/>
      <c r="V449" s="132"/>
      <c r="W449" s="129">
        <f t="shared" si="53"/>
        <v>0</v>
      </c>
      <c r="X449" s="129">
        <f t="shared" si="54"/>
        <v>0</v>
      </c>
      <c r="Y449" s="129">
        <f t="shared" si="55"/>
        <v>0</v>
      </c>
      <c r="Z449" s="129"/>
    </row>
    <row r="450" spans="1:28" ht="15">
      <c r="A450" s="125" t="str">
        <f t="shared" si="51"/>
        <v>Individuals &amp; HUF</v>
      </c>
      <c r="B450" s="126"/>
      <c r="C450" s="126"/>
      <c r="D450" s="126"/>
      <c r="E450" s="127"/>
      <c r="F450" s="127"/>
      <c r="G450" s="128"/>
      <c r="H450" s="129">
        <f t="shared" si="48"/>
        <v>0</v>
      </c>
      <c r="I450" s="126"/>
      <c r="J450" s="126" t="s">
        <v>102</v>
      </c>
      <c r="K450" s="131"/>
      <c r="L450" s="131"/>
      <c r="M450" s="129">
        <f>+$V$1*G450/$S$1</f>
        <v>0</v>
      </c>
      <c r="N450" s="129">
        <f>M450*$T$1/$V$1</f>
        <v>0</v>
      </c>
      <c r="O450" s="129">
        <f t="shared" si="47"/>
        <v>0</v>
      </c>
      <c r="P450" s="132">
        <f aca="true" t="shared" si="56" ref="P450:P513">+O450-G450</f>
        <v>0</v>
      </c>
      <c r="Q450" s="132"/>
      <c r="R450" s="129">
        <f t="shared" si="52"/>
        <v>0</v>
      </c>
      <c r="S450" s="129">
        <f t="shared" si="49"/>
        <v>0</v>
      </c>
      <c r="T450" s="129">
        <f t="shared" si="50"/>
        <v>0</v>
      </c>
      <c r="U450" s="132"/>
      <c r="V450" s="132"/>
      <c r="W450" s="129">
        <f t="shared" si="53"/>
        <v>0</v>
      </c>
      <c r="X450" s="129">
        <f t="shared" si="54"/>
        <v>0</v>
      </c>
      <c r="Y450" s="129">
        <f t="shared" si="55"/>
        <v>0</v>
      </c>
      <c r="Z450" s="129"/>
      <c r="AB450" s="133"/>
    </row>
    <row r="451" spans="1:26" ht="15">
      <c r="A451" s="125" t="str">
        <f t="shared" si="51"/>
        <v>Individuals &amp; HUF</v>
      </c>
      <c r="B451" s="126"/>
      <c r="C451" s="126"/>
      <c r="D451" s="126"/>
      <c r="E451" s="127"/>
      <c r="F451" s="127"/>
      <c r="G451" s="128"/>
      <c r="H451" s="129">
        <f t="shared" si="48"/>
        <v>0</v>
      </c>
      <c r="I451" s="126"/>
      <c r="J451" s="126" t="s">
        <v>102</v>
      </c>
      <c r="K451" s="131"/>
      <c r="L451" s="131"/>
      <c r="M451" s="129">
        <f>+$V$1*G451/$S$1</f>
        <v>0</v>
      </c>
      <c r="N451" s="129">
        <f>M451*$T$1/$V$1</f>
        <v>0</v>
      </c>
      <c r="O451" s="129">
        <f aca="true" t="shared" si="57" ref="O451:O514">+M451-N451</f>
        <v>0</v>
      </c>
      <c r="P451" s="132">
        <f t="shared" si="56"/>
        <v>0</v>
      </c>
      <c r="Q451" s="132"/>
      <c r="R451" s="129">
        <f t="shared" si="52"/>
        <v>0</v>
      </c>
      <c r="S451" s="129">
        <f t="shared" si="49"/>
        <v>0</v>
      </c>
      <c r="T451" s="129">
        <f t="shared" si="50"/>
        <v>0</v>
      </c>
      <c r="U451" s="132"/>
      <c r="V451" s="132"/>
      <c r="W451" s="129">
        <f t="shared" si="53"/>
        <v>0</v>
      </c>
      <c r="X451" s="129">
        <f t="shared" si="54"/>
        <v>0</v>
      </c>
      <c r="Y451" s="129">
        <f t="shared" si="55"/>
        <v>0</v>
      </c>
      <c r="Z451" s="129"/>
    </row>
    <row r="452" spans="1:26" ht="15">
      <c r="A452" s="125" t="str">
        <f t="shared" si="51"/>
        <v>Others</v>
      </c>
      <c r="B452" s="126"/>
      <c r="C452" s="126"/>
      <c r="D452" s="126"/>
      <c r="E452" s="127"/>
      <c r="F452" s="127"/>
      <c r="G452" s="128"/>
      <c r="H452" s="129">
        <f t="shared" si="48"/>
        <v>0</v>
      </c>
      <c r="I452" s="126"/>
      <c r="J452" s="126" t="s">
        <v>14</v>
      </c>
      <c r="K452" s="131"/>
      <c r="L452" s="131"/>
      <c r="M452" s="129">
        <f>+$Z$1*G452/$W$1</f>
        <v>0</v>
      </c>
      <c r="N452" s="129">
        <f>M452*$X$1/$Z$1</f>
        <v>0</v>
      </c>
      <c r="O452" s="129">
        <f t="shared" si="57"/>
        <v>0</v>
      </c>
      <c r="P452" s="132">
        <f t="shared" si="56"/>
        <v>0</v>
      </c>
      <c r="Q452" s="132"/>
      <c r="R452" s="129">
        <f t="shared" si="52"/>
        <v>0</v>
      </c>
      <c r="S452" s="129">
        <f t="shared" si="49"/>
        <v>0</v>
      </c>
      <c r="T452" s="129">
        <f t="shared" si="50"/>
        <v>0</v>
      </c>
      <c r="U452" s="132"/>
      <c r="V452" s="132"/>
      <c r="W452" s="129">
        <f t="shared" si="53"/>
        <v>0</v>
      </c>
      <c r="X452" s="129">
        <f t="shared" si="54"/>
        <v>0</v>
      </c>
      <c r="Y452" s="129">
        <f t="shared" si="55"/>
        <v>0</v>
      </c>
      <c r="Z452" s="129"/>
    </row>
    <row r="453" spans="1:26" ht="15">
      <c r="A453" s="125" t="str">
        <f t="shared" si="51"/>
        <v>Others</v>
      </c>
      <c r="B453" s="126"/>
      <c r="C453" s="126"/>
      <c r="D453" s="126"/>
      <c r="E453" s="127"/>
      <c r="F453" s="127"/>
      <c r="G453" s="128"/>
      <c r="H453" s="129">
        <f t="shared" si="48"/>
        <v>0</v>
      </c>
      <c r="I453" s="126"/>
      <c r="J453" s="126" t="s">
        <v>14</v>
      </c>
      <c r="K453" s="131"/>
      <c r="L453" s="131"/>
      <c r="M453" s="129">
        <f>+$Z$1*G453/$W$1</f>
        <v>0</v>
      </c>
      <c r="N453" s="129">
        <f>M453*$X$1/$Z$1</f>
        <v>0</v>
      </c>
      <c r="O453" s="129">
        <f t="shared" si="57"/>
        <v>0</v>
      </c>
      <c r="P453" s="132">
        <f t="shared" si="56"/>
        <v>0</v>
      </c>
      <c r="Q453" s="132"/>
      <c r="R453" s="129">
        <f t="shared" si="52"/>
        <v>0</v>
      </c>
      <c r="S453" s="129">
        <f t="shared" si="49"/>
        <v>0</v>
      </c>
      <c r="T453" s="129">
        <f t="shared" si="50"/>
        <v>0</v>
      </c>
      <c r="U453" s="132"/>
      <c r="V453" s="132"/>
      <c r="W453" s="129">
        <f t="shared" si="53"/>
        <v>0</v>
      </c>
      <c r="X453" s="129">
        <f t="shared" si="54"/>
        <v>0</v>
      </c>
      <c r="Y453" s="129">
        <f t="shared" si="55"/>
        <v>0</v>
      </c>
      <c r="Z453" s="129"/>
    </row>
    <row r="454" spans="1:28" ht="15">
      <c r="A454" s="125" t="str">
        <f t="shared" si="51"/>
        <v>Individuals &amp; HUF</v>
      </c>
      <c r="B454" s="126"/>
      <c r="C454" s="126"/>
      <c r="D454" s="126"/>
      <c r="E454" s="127"/>
      <c r="F454" s="127"/>
      <c r="G454" s="128"/>
      <c r="H454" s="129">
        <f t="shared" si="48"/>
        <v>0</v>
      </c>
      <c r="I454" s="126"/>
      <c r="J454" s="126" t="s">
        <v>102</v>
      </c>
      <c r="K454" s="131"/>
      <c r="L454" s="131"/>
      <c r="M454" s="129">
        <f>+$V$1*G454/$S$1</f>
        <v>0</v>
      </c>
      <c r="N454" s="129">
        <f>M454*$T$1/$V$1</f>
        <v>0</v>
      </c>
      <c r="O454" s="129">
        <f t="shared" si="57"/>
        <v>0</v>
      </c>
      <c r="P454" s="132">
        <f t="shared" si="56"/>
        <v>0</v>
      </c>
      <c r="Q454" s="132"/>
      <c r="R454" s="129">
        <f t="shared" si="52"/>
        <v>0</v>
      </c>
      <c r="S454" s="129">
        <f t="shared" si="49"/>
        <v>0</v>
      </c>
      <c r="T454" s="129">
        <f t="shared" si="50"/>
        <v>0</v>
      </c>
      <c r="U454" s="132"/>
      <c r="V454" s="132"/>
      <c r="W454" s="129">
        <f t="shared" si="53"/>
        <v>0</v>
      </c>
      <c r="X454" s="129">
        <f t="shared" si="54"/>
        <v>0</v>
      </c>
      <c r="Y454" s="129">
        <f t="shared" si="55"/>
        <v>0</v>
      </c>
      <c r="Z454" s="129"/>
      <c r="AB454" s="133"/>
    </row>
    <row r="455" spans="1:26" ht="15">
      <c r="A455" s="125" t="str">
        <f t="shared" si="51"/>
        <v>Others</v>
      </c>
      <c r="B455" s="126"/>
      <c r="C455" s="126"/>
      <c r="D455" s="126"/>
      <c r="E455" s="127"/>
      <c r="F455" s="127"/>
      <c r="G455" s="128"/>
      <c r="H455" s="129">
        <f t="shared" si="48"/>
        <v>0</v>
      </c>
      <c r="I455" s="126"/>
      <c r="J455" s="126" t="s">
        <v>14</v>
      </c>
      <c r="K455" s="131"/>
      <c r="L455" s="131"/>
      <c r="M455" s="129">
        <f>+$Z$1*G455/$W$1</f>
        <v>0</v>
      </c>
      <c r="N455" s="129">
        <f>M455*$X$1/$Z$1</f>
        <v>0</v>
      </c>
      <c r="O455" s="129">
        <f t="shared" si="57"/>
        <v>0</v>
      </c>
      <c r="P455" s="132">
        <f t="shared" si="56"/>
        <v>0</v>
      </c>
      <c r="Q455" s="132"/>
      <c r="R455" s="129">
        <f t="shared" si="52"/>
        <v>0</v>
      </c>
      <c r="S455" s="129">
        <f t="shared" si="49"/>
        <v>0</v>
      </c>
      <c r="T455" s="129">
        <f t="shared" si="50"/>
        <v>0</v>
      </c>
      <c r="U455" s="132"/>
      <c r="V455" s="132"/>
      <c r="W455" s="129">
        <f t="shared" si="53"/>
        <v>0</v>
      </c>
      <c r="X455" s="129">
        <f t="shared" si="54"/>
        <v>0</v>
      </c>
      <c r="Y455" s="129">
        <f t="shared" si="55"/>
        <v>0</v>
      </c>
      <c r="Z455" s="129"/>
    </row>
    <row r="456" spans="1:28" ht="15">
      <c r="A456" s="125" t="str">
        <f t="shared" si="51"/>
        <v>Individuals &amp; HUF</v>
      </c>
      <c r="B456" s="126"/>
      <c r="C456" s="126"/>
      <c r="D456" s="126"/>
      <c r="E456" s="127"/>
      <c r="F456" s="127"/>
      <c r="G456" s="128"/>
      <c r="H456" s="129">
        <f t="shared" si="48"/>
        <v>0</v>
      </c>
      <c r="I456" s="126"/>
      <c r="J456" s="126" t="s">
        <v>102</v>
      </c>
      <c r="K456" s="131"/>
      <c r="L456" s="131"/>
      <c r="M456" s="129">
        <f>+$V$1*G456/$S$1</f>
        <v>0</v>
      </c>
      <c r="N456" s="129">
        <f>M456*$T$1/$V$1</f>
        <v>0</v>
      </c>
      <c r="O456" s="129">
        <f t="shared" si="57"/>
        <v>0</v>
      </c>
      <c r="P456" s="132">
        <f t="shared" si="56"/>
        <v>0</v>
      </c>
      <c r="Q456" s="132"/>
      <c r="R456" s="129">
        <f t="shared" si="52"/>
        <v>0</v>
      </c>
      <c r="S456" s="129">
        <f t="shared" si="49"/>
        <v>0</v>
      </c>
      <c r="T456" s="129">
        <f t="shared" si="50"/>
        <v>0</v>
      </c>
      <c r="U456" s="132"/>
      <c r="V456" s="132"/>
      <c r="W456" s="129">
        <f t="shared" si="53"/>
        <v>0</v>
      </c>
      <c r="X456" s="129">
        <f t="shared" si="54"/>
        <v>0</v>
      </c>
      <c r="Y456" s="129">
        <f t="shared" si="55"/>
        <v>0</v>
      </c>
      <c r="Z456" s="129"/>
      <c r="AB456" s="133"/>
    </row>
    <row r="457" spans="1:26" ht="15">
      <c r="A457" s="125" t="str">
        <f t="shared" si="51"/>
        <v>Others</v>
      </c>
      <c r="B457" s="126"/>
      <c r="C457" s="126"/>
      <c r="D457" s="126"/>
      <c r="E457" s="127"/>
      <c r="F457" s="127"/>
      <c r="G457" s="128"/>
      <c r="H457" s="129">
        <f t="shared" si="48"/>
        <v>0</v>
      </c>
      <c r="I457" s="126"/>
      <c r="J457" s="126" t="s">
        <v>14</v>
      </c>
      <c r="K457" s="131"/>
      <c r="L457" s="131"/>
      <c r="M457" s="129">
        <f>+$Z$1*G457/$W$1</f>
        <v>0</v>
      </c>
      <c r="N457" s="129">
        <f>M457*$X$1/$Z$1</f>
        <v>0</v>
      </c>
      <c r="O457" s="129">
        <f t="shared" si="57"/>
        <v>0</v>
      </c>
      <c r="P457" s="132">
        <f t="shared" si="56"/>
        <v>0</v>
      </c>
      <c r="Q457" s="132"/>
      <c r="R457" s="129">
        <f t="shared" si="52"/>
        <v>0</v>
      </c>
      <c r="S457" s="129">
        <f t="shared" si="49"/>
        <v>0</v>
      </c>
      <c r="T457" s="129">
        <f t="shared" si="50"/>
        <v>0</v>
      </c>
      <c r="U457" s="132"/>
      <c r="V457" s="132"/>
      <c r="W457" s="129">
        <f t="shared" si="53"/>
        <v>0</v>
      </c>
      <c r="X457" s="129">
        <f t="shared" si="54"/>
        <v>0</v>
      </c>
      <c r="Y457" s="129">
        <f t="shared" si="55"/>
        <v>0</v>
      </c>
      <c r="Z457" s="129"/>
    </row>
    <row r="458" spans="1:28" ht="15">
      <c r="A458" s="125" t="str">
        <f t="shared" si="51"/>
        <v>Individuals &amp; HUF</v>
      </c>
      <c r="B458" s="126"/>
      <c r="C458" s="126"/>
      <c r="D458" s="126"/>
      <c r="E458" s="127"/>
      <c r="F458" s="127"/>
      <c r="G458" s="128"/>
      <c r="H458" s="129">
        <f t="shared" si="48"/>
        <v>0</v>
      </c>
      <c r="I458" s="126"/>
      <c r="J458" s="126" t="s">
        <v>102</v>
      </c>
      <c r="K458" s="131"/>
      <c r="L458" s="131"/>
      <c r="M458" s="129">
        <f>+$V$1*G458/$S$1</f>
        <v>0</v>
      </c>
      <c r="N458" s="129">
        <f>M458*$T$1/$V$1</f>
        <v>0</v>
      </c>
      <c r="O458" s="129">
        <f t="shared" si="57"/>
        <v>0</v>
      </c>
      <c r="P458" s="132">
        <f t="shared" si="56"/>
        <v>0</v>
      </c>
      <c r="Q458" s="132"/>
      <c r="R458" s="129">
        <f t="shared" si="52"/>
        <v>0</v>
      </c>
      <c r="S458" s="129">
        <f t="shared" si="49"/>
        <v>0</v>
      </c>
      <c r="T458" s="129">
        <f t="shared" si="50"/>
        <v>0</v>
      </c>
      <c r="U458" s="132"/>
      <c r="V458" s="132"/>
      <c r="W458" s="129">
        <f t="shared" si="53"/>
        <v>0</v>
      </c>
      <c r="X458" s="129">
        <f t="shared" si="54"/>
        <v>0</v>
      </c>
      <c r="Y458" s="129">
        <f t="shared" si="55"/>
        <v>0</v>
      </c>
      <c r="Z458" s="129"/>
      <c r="AB458" s="133"/>
    </row>
    <row r="459" spans="1:26" ht="15">
      <c r="A459" s="125" t="str">
        <f t="shared" si="51"/>
        <v>Others</v>
      </c>
      <c r="B459" s="126"/>
      <c r="C459" s="126"/>
      <c r="D459" s="126"/>
      <c r="E459" s="127"/>
      <c r="F459" s="127"/>
      <c r="G459" s="128"/>
      <c r="H459" s="129">
        <f t="shared" si="48"/>
        <v>0</v>
      </c>
      <c r="I459" s="126"/>
      <c r="J459" s="126" t="s">
        <v>14</v>
      </c>
      <c r="K459" s="131"/>
      <c r="L459" s="131"/>
      <c r="M459" s="129">
        <f>+$Z$1*G459/$W$1</f>
        <v>0</v>
      </c>
      <c r="N459" s="129">
        <f>M459*$X$1/$Z$1</f>
        <v>0</v>
      </c>
      <c r="O459" s="129">
        <f t="shared" si="57"/>
        <v>0</v>
      </c>
      <c r="P459" s="132">
        <f t="shared" si="56"/>
        <v>0</v>
      </c>
      <c r="Q459" s="132"/>
      <c r="R459" s="129">
        <f t="shared" si="52"/>
        <v>0</v>
      </c>
      <c r="S459" s="129">
        <f t="shared" si="49"/>
        <v>0</v>
      </c>
      <c r="T459" s="129">
        <f t="shared" si="50"/>
        <v>0</v>
      </c>
      <c r="U459" s="132"/>
      <c r="V459" s="132"/>
      <c r="W459" s="129">
        <f t="shared" si="53"/>
        <v>0</v>
      </c>
      <c r="X459" s="129">
        <f t="shared" si="54"/>
        <v>0</v>
      </c>
      <c r="Y459" s="129">
        <f t="shared" si="55"/>
        <v>0</v>
      </c>
      <c r="Z459" s="129"/>
    </row>
    <row r="460" spans="1:28" ht="15">
      <c r="A460" s="125" t="str">
        <f t="shared" si="51"/>
        <v>Individuals &amp; HUF</v>
      </c>
      <c r="B460" s="126"/>
      <c r="C460" s="126"/>
      <c r="D460" s="126"/>
      <c r="E460" s="127"/>
      <c r="F460" s="127"/>
      <c r="G460" s="128"/>
      <c r="H460" s="129">
        <f t="shared" si="48"/>
        <v>0</v>
      </c>
      <c r="I460" s="126"/>
      <c r="J460" s="126" t="s">
        <v>102</v>
      </c>
      <c r="K460" s="131"/>
      <c r="L460" s="131"/>
      <c r="M460" s="129">
        <f>+$V$1*G460/$S$1</f>
        <v>0</v>
      </c>
      <c r="N460" s="129">
        <f>M460*$T$1/$V$1</f>
        <v>0</v>
      </c>
      <c r="O460" s="129">
        <f t="shared" si="57"/>
        <v>0</v>
      </c>
      <c r="P460" s="132">
        <f t="shared" si="56"/>
        <v>0</v>
      </c>
      <c r="Q460" s="132"/>
      <c r="R460" s="129">
        <f t="shared" si="52"/>
        <v>0</v>
      </c>
      <c r="S460" s="129">
        <f t="shared" si="49"/>
        <v>0</v>
      </c>
      <c r="T460" s="129">
        <f t="shared" si="50"/>
        <v>0</v>
      </c>
      <c r="U460" s="132"/>
      <c r="V460" s="132"/>
      <c r="W460" s="129">
        <f t="shared" si="53"/>
        <v>0</v>
      </c>
      <c r="X460" s="129">
        <f t="shared" si="54"/>
        <v>0</v>
      </c>
      <c r="Y460" s="129">
        <f t="shared" si="55"/>
        <v>0</v>
      </c>
      <c r="Z460" s="129"/>
      <c r="AB460" s="133"/>
    </row>
    <row r="461" spans="1:26" ht="15">
      <c r="A461" s="125" t="str">
        <f t="shared" si="51"/>
        <v>Others</v>
      </c>
      <c r="B461" s="126"/>
      <c r="C461" s="126"/>
      <c r="D461" s="126"/>
      <c r="E461" s="127"/>
      <c r="F461" s="127"/>
      <c r="G461" s="128"/>
      <c r="H461" s="129">
        <f t="shared" si="48"/>
        <v>0</v>
      </c>
      <c r="I461" s="126"/>
      <c r="J461" s="126" t="s">
        <v>14</v>
      </c>
      <c r="K461" s="131"/>
      <c r="L461" s="131"/>
      <c r="M461" s="129">
        <f>+$Z$1*G461/$W$1</f>
        <v>0</v>
      </c>
      <c r="N461" s="129">
        <f>M461*$X$1/$Z$1</f>
        <v>0</v>
      </c>
      <c r="O461" s="129">
        <f t="shared" si="57"/>
        <v>0</v>
      </c>
      <c r="P461" s="132">
        <f t="shared" si="56"/>
        <v>0</v>
      </c>
      <c r="Q461" s="132"/>
      <c r="R461" s="129">
        <f t="shared" si="52"/>
        <v>0</v>
      </c>
      <c r="S461" s="129">
        <f t="shared" si="49"/>
        <v>0</v>
      </c>
      <c r="T461" s="129">
        <f t="shared" si="50"/>
        <v>0</v>
      </c>
      <c r="U461" s="132"/>
      <c r="V461" s="132"/>
      <c r="W461" s="129">
        <f t="shared" si="53"/>
        <v>0</v>
      </c>
      <c r="X461" s="129">
        <f t="shared" si="54"/>
        <v>0</v>
      </c>
      <c r="Y461" s="129">
        <f t="shared" si="55"/>
        <v>0</v>
      </c>
      <c r="Z461" s="129"/>
    </row>
    <row r="462" spans="1:28" ht="15">
      <c r="A462" s="125" t="str">
        <f t="shared" si="51"/>
        <v>Individuals &amp; HUF</v>
      </c>
      <c r="B462" s="126"/>
      <c r="C462" s="126"/>
      <c r="D462" s="126"/>
      <c r="E462" s="127"/>
      <c r="F462" s="127"/>
      <c r="G462" s="128"/>
      <c r="H462" s="129">
        <f t="shared" si="48"/>
        <v>0</v>
      </c>
      <c r="I462" s="126"/>
      <c r="J462" s="126" t="s">
        <v>102</v>
      </c>
      <c r="K462" s="131"/>
      <c r="L462" s="131"/>
      <c r="M462" s="129">
        <f>+$V$1*G462/$S$1</f>
        <v>0</v>
      </c>
      <c r="N462" s="129">
        <f>M462*$T$1/$V$1</f>
        <v>0</v>
      </c>
      <c r="O462" s="129">
        <f t="shared" si="57"/>
        <v>0</v>
      </c>
      <c r="P462" s="132">
        <f t="shared" si="56"/>
        <v>0</v>
      </c>
      <c r="Q462" s="132"/>
      <c r="R462" s="129">
        <f t="shared" si="52"/>
        <v>0</v>
      </c>
      <c r="S462" s="129">
        <f t="shared" si="49"/>
        <v>0</v>
      </c>
      <c r="T462" s="129">
        <f t="shared" si="50"/>
        <v>0</v>
      </c>
      <c r="U462" s="132"/>
      <c r="V462" s="132"/>
      <c r="W462" s="129">
        <f t="shared" si="53"/>
        <v>0</v>
      </c>
      <c r="X462" s="129">
        <f t="shared" si="54"/>
        <v>0</v>
      </c>
      <c r="Y462" s="129">
        <f t="shared" si="55"/>
        <v>0</v>
      </c>
      <c r="Z462" s="129"/>
      <c r="AB462" s="133"/>
    </row>
    <row r="463" spans="1:26" ht="15">
      <c r="A463" s="125" t="str">
        <f t="shared" si="51"/>
        <v>Individuals &amp; HUF</v>
      </c>
      <c r="B463" s="126"/>
      <c r="C463" s="126"/>
      <c r="D463" s="126"/>
      <c r="E463" s="127"/>
      <c r="F463" s="127"/>
      <c r="G463" s="128"/>
      <c r="H463" s="129">
        <f t="shared" si="48"/>
        <v>0</v>
      </c>
      <c r="I463" s="126"/>
      <c r="J463" s="126" t="s">
        <v>102</v>
      </c>
      <c r="K463" s="131"/>
      <c r="L463" s="131"/>
      <c r="M463" s="129">
        <f>+$V$1*G463/$S$1</f>
        <v>0</v>
      </c>
      <c r="N463" s="129">
        <f>M463*$T$1/$V$1</f>
        <v>0</v>
      </c>
      <c r="O463" s="129">
        <f t="shared" si="57"/>
        <v>0</v>
      </c>
      <c r="P463" s="132">
        <f t="shared" si="56"/>
        <v>0</v>
      </c>
      <c r="Q463" s="132"/>
      <c r="R463" s="129">
        <f t="shared" si="52"/>
        <v>0</v>
      </c>
      <c r="S463" s="129">
        <f t="shared" si="49"/>
        <v>0</v>
      </c>
      <c r="T463" s="129">
        <f t="shared" si="50"/>
        <v>0</v>
      </c>
      <c r="U463" s="132"/>
      <c r="V463" s="132"/>
      <c r="W463" s="129">
        <f t="shared" si="53"/>
        <v>0</v>
      </c>
      <c r="X463" s="129">
        <f t="shared" si="54"/>
        <v>0</v>
      </c>
      <c r="Y463" s="129">
        <f t="shared" si="55"/>
        <v>0</v>
      </c>
      <c r="Z463" s="129"/>
    </row>
    <row r="464" spans="1:26" ht="15">
      <c r="A464" s="125" t="str">
        <f t="shared" si="51"/>
        <v>Others</v>
      </c>
      <c r="B464" s="126"/>
      <c r="C464" s="126"/>
      <c r="D464" s="126"/>
      <c r="E464" s="127"/>
      <c r="F464" s="127"/>
      <c r="G464" s="128"/>
      <c r="H464" s="129">
        <f t="shared" si="48"/>
        <v>0</v>
      </c>
      <c r="I464" s="126"/>
      <c r="J464" s="126" t="s">
        <v>14</v>
      </c>
      <c r="K464" s="131"/>
      <c r="L464" s="131"/>
      <c r="M464" s="129">
        <f>+$Z$1*G464/$W$1</f>
        <v>0</v>
      </c>
      <c r="N464" s="129">
        <f>M464*$X$1/$Z$1</f>
        <v>0</v>
      </c>
      <c r="O464" s="129">
        <f t="shared" si="57"/>
        <v>0</v>
      </c>
      <c r="P464" s="132">
        <f t="shared" si="56"/>
        <v>0</v>
      </c>
      <c r="Q464" s="132"/>
      <c r="R464" s="129">
        <f t="shared" si="52"/>
        <v>0</v>
      </c>
      <c r="S464" s="129">
        <f t="shared" si="49"/>
        <v>0</v>
      </c>
      <c r="T464" s="129">
        <f t="shared" si="50"/>
        <v>0</v>
      </c>
      <c r="U464" s="132"/>
      <c r="V464" s="132"/>
      <c r="W464" s="129">
        <f t="shared" si="53"/>
        <v>0</v>
      </c>
      <c r="X464" s="129">
        <f t="shared" si="54"/>
        <v>0</v>
      </c>
      <c r="Y464" s="129">
        <f t="shared" si="55"/>
        <v>0</v>
      </c>
      <c r="Z464" s="129"/>
    </row>
    <row r="465" spans="1:26" ht="15">
      <c r="A465" s="125" t="str">
        <f t="shared" si="51"/>
        <v>Others</v>
      </c>
      <c r="B465" s="126"/>
      <c r="C465" s="126"/>
      <c r="D465" s="126"/>
      <c r="E465" s="127"/>
      <c r="F465" s="127"/>
      <c r="G465" s="128"/>
      <c r="H465" s="129">
        <f t="shared" si="48"/>
        <v>0</v>
      </c>
      <c r="I465" s="126"/>
      <c r="J465" s="126" t="s">
        <v>14</v>
      </c>
      <c r="K465" s="131"/>
      <c r="L465" s="131"/>
      <c r="M465" s="129">
        <f>+$Z$1*G465/$W$1</f>
        <v>0</v>
      </c>
      <c r="N465" s="129">
        <f>M465*$X$1/$Z$1</f>
        <v>0</v>
      </c>
      <c r="O465" s="129">
        <f t="shared" si="57"/>
        <v>0</v>
      </c>
      <c r="P465" s="132">
        <f t="shared" si="56"/>
        <v>0</v>
      </c>
      <c r="Q465" s="132"/>
      <c r="R465" s="129">
        <f t="shared" si="52"/>
        <v>0</v>
      </c>
      <c r="S465" s="129">
        <f t="shared" si="49"/>
        <v>0</v>
      </c>
      <c r="T465" s="129">
        <f t="shared" si="50"/>
        <v>0</v>
      </c>
      <c r="U465" s="132"/>
      <c r="V465" s="132"/>
      <c r="W465" s="129">
        <f t="shared" si="53"/>
        <v>0</v>
      </c>
      <c r="X465" s="129">
        <f t="shared" si="54"/>
        <v>0</v>
      </c>
      <c r="Y465" s="129">
        <f t="shared" si="55"/>
        <v>0</v>
      </c>
      <c r="Z465" s="129"/>
    </row>
    <row r="466" spans="1:28" ht="15">
      <c r="A466" s="125" t="str">
        <f t="shared" si="51"/>
        <v>Individuals &amp; HUF</v>
      </c>
      <c r="B466" s="126"/>
      <c r="C466" s="126"/>
      <c r="D466" s="126"/>
      <c r="E466" s="127"/>
      <c r="F466" s="127"/>
      <c r="G466" s="128"/>
      <c r="H466" s="129">
        <f t="shared" si="48"/>
        <v>0</v>
      </c>
      <c r="I466" s="126"/>
      <c r="J466" s="126" t="s">
        <v>102</v>
      </c>
      <c r="K466" s="131"/>
      <c r="L466" s="131"/>
      <c r="M466" s="129">
        <f>+$V$1*G466/$S$1</f>
        <v>0</v>
      </c>
      <c r="N466" s="129">
        <f>M466*$T$1/$V$1</f>
        <v>0</v>
      </c>
      <c r="O466" s="129">
        <f t="shared" si="57"/>
        <v>0</v>
      </c>
      <c r="P466" s="132">
        <f t="shared" si="56"/>
        <v>0</v>
      </c>
      <c r="Q466" s="132"/>
      <c r="R466" s="129">
        <f t="shared" si="52"/>
        <v>0</v>
      </c>
      <c r="S466" s="129">
        <f t="shared" si="49"/>
        <v>0</v>
      </c>
      <c r="T466" s="129">
        <f t="shared" si="50"/>
        <v>0</v>
      </c>
      <c r="U466" s="132"/>
      <c r="V466" s="132"/>
      <c r="W466" s="129">
        <f t="shared" si="53"/>
        <v>0</v>
      </c>
      <c r="X466" s="129">
        <f t="shared" si="54"/>
        <v>0</v>
      </c>
      <c r="Y466" s="129">
        <f t="shared" si="55"/>
        <v>0</v>
      </c>
      <c r="Z466" s="129"/>
      <c r="AB466" s="133"/>
    </row>
    <row r="467" spans="1:26" ht="15">
      <c r="A467" s="125" t="str">
        <f t="shared" si="51"/>
        <v>Others</v>
      </c>
      <c r="B467" s="126"/>
      <c r="C467" s="126"/>
      <c r="D467" s="126"/>
      <c r="E467" s="127"/>
      <c r="F467" s="127"/>
      <c r="G467" s="128"/>
      <c r="H467" s="129">
        <f t="shared" si="48"/>
        <v>0</v>
      </c>
      <c r="I467" s="126"/>
      <c r="J467" s="126" t="s">
        <v>14</v>
      </c>
      <c r="K467" s="131"/>
      <c r="L467" s="131"/>
      <c r="M467" s="129">
        <f>+$Z$1*G467/$W$1</f>
        <v>0</v>
      </c>
      <c r="N467" s="129">
        <f>M467*$X$1/$Z$1</f>
        <v>0</v>
      </c>
      <c r="O467" s="129">
        <f t="shared" si="57"/>
        <v>0</v>
      </c>
      <c r="P467" s="132">
        <f t="shared" si="56"/>
        <v>0</v>
      </c>
      <c r="Q467" s="132"/>
      <c r="R467" s="129">
        <f t="shared" si="52"/>
        <v>0</v>
      </c>
      <c r="S467" s="129">
        <f t="shared" si="49"/>
        <v>0</v>
      </c>
      <c r="T467" s="129">
        <f t="shared" si="50"/>
        <v>0</v>
      </c>
      <c r="U467" s="132"/>
      <c r="V467" s="132"/>
      <c r="W467" s="129">
        <f t="shared" si="53"/>
        <v>0</v>
      </c>
      <c r="X467" s="129">
        <f t="shared" si="54"/>
        <v>0</v>
      </c>
      <c r="Y467" s="129">
        <f t="shared" si="55"/>
        <v>0</v>
      </c>
      <c r="Z467" s="129"/>
    </row>
    <row r="468" spans="1:28" ht="15">
      <c r="A468" s="125" t="str">
        <f t="shared" si="51"/>
        <v>Individuals &amp; HUF</v>
      </c>
      <c r="B468" s="126"/>
      <c r="C468" s="126"/>
      <c r="D468" s="126"/>
      <c r="E468" s="127"/>
      <c r="F468" s="127"/>
      <c r="G468" s="128"/>
      <c r="H468" s="129">
        <f aca="true" t="shared" si="58" ref="H468:H531">+G468</f>
        <v>0</v>
      </c>
      <c r="I468" s="126"/>
      <c r="J468" s="126" t="s">
        <v>102</v>
      </c>
      <c r="K468" s="131"/>
      <c r="L468" s="131"/>
      <c r="M468" s="129">
        <f>+$V$1*G468/$S$1</f>
        <v>0</v>
      </c>
      <c r="N468" s="129">
        <f>M468*$T$1/$V$1</f>
        <v>0</v>
      </c>
      <c r="O468" s="129">
        <f t="shared" si="57"/>
        <v>0</v>
      </c>
      <c r="P468" s="132">
        <f t="shared" si="56"/>
        <v>0</v>
      </c>
      <c r="Q468" s="132"/>
      <c r="R468" s="129">
        <f t="shared" si="52"/>
        <v>0</v>
      </c>
      <c r="S468" s="129">
        <f aca="true" t="shared" si="59" ref="S468:S531">R468*$T$1/$V$1</f>
        <v>0</v>
      </c>
      <c r="T468" s="129">
        <f aca="true" t="shared" si="60" ref="T468:T531">+R468-S468</f>
        <v>0</v>
      </c>
      <c r="U468" s="132"/>
      <c r="V468" s="132"/>
      <c r="W468" s="129">
        <f t="shared" si="53"/>
        <v>0</v>
      </c>
      <c r="X468" s="129">
        <f t="shared" si="54"/>
        <v>0</v>
      </c>
      <c r="Y468" s="129">
        <f t="shared" si="55"/>
        <v>0</v>
      </c>
      <c r="Z468" s="129"/>
      <c r="AB468" s="133"/>
    </row>
    <row r="469" spans="1:26" ht="15">
      <c r="A469" s="125" t="str">
        <f aca="true" t="shared" si="61" ref="A469:A532">+TRIM(B469)&amp;TRIM(D469)&amp;TRIM(J469)</f>
        <v>Others</v>
      </c>
      <c r="B469" s="126"/>
      <c r="C469" s="126"/>
      <c r="D469" s="126"/>
      <c r="E469" s="127"/>
      <c r="F469" s="127"/>
      <c r="G469" s="128"/>
      <c r="H469" s="129">
        <f t="shared" si="58"/>
        <v>0</v>
      </c>
      <c r="I469" s="126"/>
      <c r="J469" s="126" t="s">
        <v>14</v>
      </c>
      <c r="K469" s="131"/>
      <c r="L469" s="131"/>
      <c r="M469" s="129">
        <f>+$Z$1*G469/$W$1</f>
        <v>0</v>
      </c>
      <c r="N469" s="129">
        <f>M469*$X$1/$Z$1</f>
        <v>0</v>
      </c>
      <c r="O469" s="129">
        <f t="shared" si="57"/>
        <v>0</v>
      </c>
      <c r="P469" s="132">
        <f t="shared" si="56"/>
        <v>0</v>
      </c>
      <c r="Q469" s="132"/>
      <c r="R469" s="129">
        <f aca="true" t="shared" si="62" ref="R469:R532">+$V$1*G469/$S$1</f>
        <v>0</v>
      </c>
      <c r="S469" s="129">
        <f t="shared" si="59"/>
        <v>0</v>
      </c>
      <c r="T469" s="129">
        <f t="shared" si="60"/>
        <v>0</v>
      </c>
      <c r="U469" s="132"/>
      <c r="V469" s="132"/>
      <c r="W469" s="129">
        <f aca="true" t="shared" si="63" ref="W469:W532">+$Z$1*G469/$W$1</f>
        <v>0</v>
      </c>
      <c r="X469" s="129">
        <f aca="true" t="shared" si="64" ref="X469:X532">W469*$X$1/$Z$1</f>
        <v>0</v>
      </c>
      <c r="Y469" s="129">
        <f aca="true" t="shared" si="65" ref="Y469:Y532">+W469-X469</f>
        <v>0</v>
      </c>
      <c r="Z469" s="129"/>
    </row>
    <row r="470" spans="1:28" ht="15">
      <c r="A470" s="125" t="str">
        <f t="shared" si="61"/>
        <v>Individuals &amp; HUF</v>
      </c>
      <c r="B470" s="126"/>
      <c r="C470" s="126"/>
      <c r="D470" s="126"/>
      <c r="E470" s="127"/>
      <c r="F470" s="127"/>
      <c r="G470" s="128"/>
      <c r="H470" s="129">
        <f t="shared" si="58"/>
        <v>0</v>
      </c>
      <c r="I470" s="126"/>
      <c r="J470" s="126" t="s">
        <v>102</v>
      </c>
      <c r="K470" s="131"/>
      <c r="L470" s="131"/>
      <c r="M470" s="129">
        <f>+$V$1*G470/$S$1</f>
        <v>0</v>
      </c>
      <c r="N470" s="129">
        <f>M470*$T$1/$V$1</f>
        <v>0</v>
      </c>
      <c r="O470" s="129">
        <f t="shared" si="57"/>
        <v>0</v>
      </c>
      <c r="P470" s="132">
        <f t="shared" si="56"/>
        <v>0</v>
      </c>
      <c r="Q470" s="132"/>
      <c r="R470" s="129">
        <f t="shared" si="62"/>
        <v>0</v>
      </c>
      <c r="S470" s="129">
        <f t="shared" si="59"/>
        <v>0</v>
      </c>
      <c r="T470" s="129">
        <f t="shared" si="60"/>
        <v>0</v>
      </c>
      <c r="U470" s="132"/>
      <c r="V470" s="132"/>
      <c r="W470" s="129">
        <f t="shared" si="63"/>
        <v>0</v>
      </c>
      <c r="X470" s="129">
        <f t="shared" si="64"/>
        <v>0</v>
      </c>
      <c r="Y470" s="129">
        <f t="shared" si="65"/>
        <v>0</v>
      </c>
      <c r="Z470" s="129"/>
      <c r="AB470" s="133"/>
    </row>
    <row r="471" spans="1:26" ht="15">
      <c r="A471" s="125" t="str">
        <f t="shared" si="61"/>
        <v>Others</v>
      </c>
      <c r="B471" s="126"/>
      <c r="C471" s="126"/>
      <c r="D471" s="126"/>
      <c r="E471" s="127"/>
      <c r="F471" s="127"/>
      <c r="G471" s="128"/>
      <c r="H471" s="129">
        <f t="shared" si="58"/>
        <v>0</v>
      </c>
      <c r="I471" s="126"/>
      <c r="J471" s="126" t="s">
        <v>14</v>
      </c>
      <c r="K471" s="131"/>
      <c r="L471" s="131"/>
      <c r="M471" s="129">
        <f>+$Z$1*G471/$W$1</f>
        <v>0</v>
      </c>
      <c r="N471" s="129">
        <f>M471*$X$1/$Z$1</f>
        <v>0</v>
      </c>
      <c r="O471" s="129">
        <f t="shared" si="57"/>
        <v>0</v>
      </c>
      <c r="P471" s="132">
        <f t="shared" si="56"/>
        <v>0</v>
      </c>
      <c r="Q471" s="132"/>
      <c r="R471" s="129">
        <f t="shared" si="62"/>
        <v>0</v>
      </c>
      <c r="S471" s="129">
        <f t="shared" si="59"/>
        <v>0</v>
      </c>
      <c r="T471" s="129">
        <f t="shared" si="60"/>
        <v>0</v>
      </c>
      <c r="U471" s="132"/>
      <c r="V471" s="132"/>
      <c r="W471" s="129">
        <f t="shared" si="63"/>
        <v>0</v>
      </c>
      <c r="X471" s="129">
        <f t="shared" si="64"/>
        <v>0</v>
      </c>
      <c r="Y471" s="129">
        <f t="shared" si="65"/>
        <v>0</v>
      </c>
      <c r="Z471" s="129"/>
    </row>
    <row r="472" spans="1:28" ht="15">
      <c r="A472" s="125" t="str">
        <f t="shared" si="61"/>
        <v>Individuals &amp; HUF</v>
      </c>
      <c r="B472" s="126"/>
      <c r="C472" s="126"/>
      <c r="D472" s="126"/>
      <c r="E472" s="127"/>
      <c r="F472" s="127"/>
      <c r="G472" s="128"/>
      <c r="H472" s="129">
        <f t="shared" si="58"/>
        <v>0</v>
      </c>
      <c r="I472" s="126"/>
      <c r="J472" s="126" t="s">
        <v>102</v>
      </c>
      <c r="K472" s="131"/>
      <c r="L472" s="131"/>
      <c r="M472" s="129">
        <f>+$V$1*G472/$S$1</f>
        <v>0</v>
      </c>
      <c r="N472" s="129">
        <f>M472*$T$1/$V$1</f>
        <v>0</v>
      </c>
      <c r="O472" s="129">
        <f t="shared" si="57"/>
        <v>0</v>
      </c>
      <c r="P472" s="132">
        <f t="shared" si="56"/>
        <v>0</v>
      </c>
      <c r="Q472" s="132"/>
      <c r="R472" s="129">
        <f t="shared" si="62"/>
        <v>0</v>
      </c>
      <c r="S472" s="129">
        <f t="shared" si="59"/>
        <v>0</v>
      </c>
      <c r="T472" s="129">
        <f t="shared" si="60"/>
        <v>0</v>
      </c>
      <c r="U472" s="132"/>
      <c r="V472" s="132"/>
      <c r="W472" s="129">
        <f t="shared" si="63"/>
        <v>0</v>
      </c>
      <c r="X472" s="129">
        <f t="shared" si="64"/>
        <v>0</v>
      </c>
      <c r="Y472" s="129">
        <f t="shared" si="65"/>
        <v>0</v>
      </c>
      <c r="Z472" s="129"/>
      <c r="AB472" s="133"/>
    </row>
    <row r="473" spans="1:26" ht="15">
      <c r="A473" s="125" t="str">
        <f t="shared" si="61"/>
        <v>Individuals &amp; HUF</v>
      </c>
      <c r="B473" s="126"/>
      <c r="C473" s="126"/>
      <c r="D473" s="126"/>
      <c r="E473" s="127"/>
      <c r="F473" s="127"/>
      <c r="G473" s="128"/>
      <c r="H473" s="129">
        <f t="shared" si="58"/>
        <v>0</v>
      </c>
      <c r="I473" s="126"/>
      <c r="J473" s="126" t="s">
        <v>102</v>
      </c>
      <c r="K473" s="131"/>
      <c r="L473" s="131"/>
      <c r="M473" s="129">
        <f>+$V$1*G473/$S$1</f>
        <v>0</v>
      </c>
      <c r="N473" s="129">
        <f>M473*$T$1/$V$1</f>
        <v>0</v>
      </c>
      <c r="O473" s="129">
        <f t="shared" si="57"/>
        <v>0</v>
      </c>
      <c r="P473" s="132">
        <f t="shared" si="56"/>
        <v>0</v>
      </c>
      <c r="Q473" s="132"/>
      <c r="R473" s="129">
        <f t="shared" si="62"/>
        <v>0</v>
      </c>
      <c r="S473" s="129">
        <f t="shared" si="59"/>
        <v>0</v>
      </c>
      <c r="T473" s="129">
        <f t="shared" si="60"/>
        <v>0</v>
      </c>
      <c r="U473" s="132"/>
      <c r="V473" s="132"/>
      <c r="W473" s="129">
        <f t="shared" si="63"/>
        <v>0</v>
      </c>
      <c r="X473" s="129">
        <f t="shared" si="64"/>
        <v>0</v>
      </c>
      <c r="Y473" s="129">
        <f t="shared" si="65"/>
        <v>0</v>
      </c>
      <c r="Z473" s="129"/>
    </row>
    <row r="474" spans="1:26" ht="15">
      <c r="A474" s="125" t="str">
        <f t="shared" si="61"/>
        <v>Others</v>
      </c>
      <c r="B474" s="126"/>
      <c r="C474" s="126"/>
      <c r="D474" s="126"/>
      <c r="E474" s="127"/>
      <c r="F474" s="127"/>
      <c r="G474" s="128"/>
      <c r="H474" s="129">
        <f t="shared" si="58"/>
        <v>0</v>
      </c>
      <c r="I474" s="126"/>
      <c r="J474" s="126" t="s">
        <v>14</v>
      </c>
      <c r="K474" s="131"/>
      <c r="L474" s="131"/>
      <c r="M474" s="129">
        <f>+$Z$1*G474/$W$1</f>
        <v>0</v>
      </c>
      <c r="N474" s="129">
        <f>M474*$X$1/$Z$1</f>
        <v>0</v>
      </c>
      <c r="O474" s="129">
        <f t="shared" si="57"/>
        <v>0</v>
      </c>
      <c r="P474" s="132">
        <f t="shared" si="56"/>
        <v>0</v>
      </c>
      <c r="Q474" s="132"/>
      <c r="R474" s="129">
        <f t="shared" si="62"/>
        <v>0</v>
      </c>
      <c r="S474" s="129">
        <f t="shared" si="59"/>
        <v>0</v>
      </c>
      <c r="T474" s="129">
        <f t="shared" si="60"/>
        <v>0</v>
      </c>
      <c r="U474" s="132"/>
      <c r="V474" s="132"/>
      <c r="W474" s="129">
        <f t="shared" si="63"/>
        <v>0</v>
      </c>
      <c r="X474" s="129">
        <f t="shared" si="64"/>
        <v>0</v>
      </c>
      <c r="Y474" s="129">
        <f t="shared" si="65"/>
        <v>0</v>
      </c>
      <c r="Z474" s="129"/>
    </row>
    <row r="475" spans="1:26" ht="15">
      <c r="A475" s="125" t="str">
        <f t="shared" si="61"/>
        <v>Others</v>
      </c>
      <c r="B475" s="126"/>
      <c r="C475" s="126"/>
      <c r="D475" s="126"/>
      <c r="E475" s="127"/>
      <c r="F475" s="127"/>
      <c r="G475" s="128"/>
      <c r="H475" s="129">
        <f t="shared" si="58"/>
        <v>0</v>
      </c>
      <c r="I475" s="126"/>
      <c r="J475" s="126" t="s">
        <v>14</v>
      </c>
      <c r="K475" s="131"/>
      <c r="L475" s="131"/>
      <c r="M475" s="129">
        <f>+$Z$1*G475/$W$1</f>
        <v>0</v>
      </c>
      <c r="N475" s="129">
        <f>M475*$X$1/$Z$1</f>
        <v>0</v>
      </c>
      <c r="O475" s="129">
        <f t="shared" si="57"/>
        <v>0</v>
      </c>
      <c r="P475" s="132">
        <f t="shared" si="56"/>
        <v>0</v>
      </c>
      <c r="Q475" s="132"/>
      <c r="R475" s="129">
        <f t="shared" si="62"/>
        <v>0</v>
      </c>
      <c r="S475" s="129">
        <f t="shared" si="59"/>
        <v>0</v>
      </c>
      <c r="T475" s="129">
        <f t="shared" si="60"/>
        <v>0</v>
      </c>
      <c r="U475" s="132"/>
      <c r="V475" s="132"/>
      <c r="W475" s="129">
        <f t="shared" si="63"/>
        <v>0</v>
      </c>
      <c r="X475" s="129">
        <f t="shared" si="64"/>
        <v>0</v>
      </c>
      <c r="Y475" s="129">
        <f t="shared" si="65"/>
        <v>0</v>
      </c>
      <c r="Z475" s="129"/>
    </row>
    <row r="476" spans="1:28" ht="15">
      <c r="A476" s="125" t="str">
        <f t="shared" si="61"/>
        <v>Individuals &amp; HUF</v>
      </c>
      <c r="B476" s="126"/>
      <c r="C476" s="126"/>
      <c r="D476" s="126"/>
      <c r="E476" s="127"/>
      <c r="F476" s="127"/>
      <c r="G476" s="128"/>
      <c r="H476" s="129">
        <f t="shared" si="58"/>
        <v>0</v>
      </c>
      <c r="I476" s="126"/>
      <c r="J476" s="126" t="s">
        <v>102</v>
      </c>
      <c r="K476" s="131"/>
      <c r="L476" s="131"/>
      <c r="M476" s="129">
        <f>+$V$1*G476/$S$1</f>
        <v>0</v>
      </c>
      <c r="N476" s="129">
        <f>M476*$T$1/$V$1</f>
        <v>0</v>
      </c>
      <c r="O476" s="129">
        <f t="shared" si="57"/>
        <v>0</v>
      </c>
      <c r="P476" s="132">
        <f t="shared" si="56"/>
        <v>0</v>
      </c>
      <c r="Q476" s="132"/>
      <c r="R476" s="129">
        <f t="shared" si="62"/>
        <v>0</v>
      </c>
      <c r="S476" s="129">
        <f t="shared" si="59"/>
        <v>0</v>
      </c>
      <c r="T476" s="129">
        <f t="shared" si="60"/>
        <v>0</v>
      </c>
      <c r="U476" s="132"/>
      <c r="V476" s="132"/>
      <c r="W476" s="129">
        <f t="shared" si="63"/>
        <v>0</v>
      </c>
      <c r="X476" s="129">
        <f t="shared" si="64"/>
        <v>0</v>
      </c>
      <c r="Y476" s="129">
        <f t="shared" si="65"/>
        <v>0</v>
      </c>
      <c r="Z476" s="129"/>
      <c r="AB476" s="133"/>
    </row>
    <row r="477" spans="1:26" ht="15">
      <c r="A477" s="125" t="str">
        <f t="shared" si="61"/>
        <v>Others</v>
      </c>
      <c r="B477" s="126"/>
      <c r="C477" s="126"/>
      <c r="D477" s="126"/>
      <c r="E477" s="127"/>
      <c r="F477" s="127"/>
      <c r="G477" s="128"/>
      <c r="H477" s="129">
        <f t="shared" si="58"/>
        <v>0</v>
      </c>
      <c r="I477" s="126"/>
      <c r="J477" s="126" t="s">
        <v>14</v>
      </c>
      <c r="K477" s="131"/>
      <c r="L477" s="131"/>
      <c r="M477" s="129">
        <f>+$Z$1*G477/$W$1</f>
        <v>0</v>
      </c>
      <c r="N477" s="129">
        <f>M477*$X$1/$Z$1</f>
        <v>0</v>
      </c>
      <c r="O477" s="129">
        <f t="shared" si="57"/>
        <v>0</v>
      </c>
      <c r="P477" s="132">
        <f t="shared" si="56"/>
        <v>0</v>
      </c>
      <c r="Q477" s="132"/>
      <c r="R477" s="129">
        <f t="shared" si="62"/>
        <v>0</v>
      </c>
      <c r="S477" s="129">
        <f t="shared" si="59"/>
        <v>0</v>
      </c>
      <c r="T477" s="129">
        <f t="shared" si="60"/>
        <v>0</v>
      </c>
      <c r="U477" s="132"/>
      <c r="V477" s="132"/>
      <c r="W477" s="129">
        <f t="shared" si="63"/>
        <v>0</v>
      </c>
      <c r="X477" s="129">
        <f t="shared" si="64"/>
        <v>0</v>
      </c>
      <c r="Y477" s="129">
        <f t="shared" si="65"/>
        <v>0</v>
      </c>
      <c r="Z477" s="129"/>
    </row>
    <row r="478" spans="1:28" ht="15">
      <c r="A478" s="125" t="str">
        <f t="shared" si="61"/>
        <v>Individuals &amp; HUF</v>
      </c>
      <c r="B478" s="126"/>
      <c r="C478" s="126"/>
      <c r="D478" s="126"/>
      <c r="E478" s="127"/>
      <c r="F478" s="127"/>
      <c r="G478" s="128"/>
      <c r="H478" s="129">
        <f t="shared" si="58"/>
        <v>0</v>
      </c>
      <c r="I478" s="126"/>
      <c r="J478" s="126" t="s">
        <v>102</v>
      </c>
      <c r="K478" s="131"/>
      <c r="L478" s="131"/>
      <c r="M478" s="129">
        <f>+$V$1*G478/$S$1</f>
        <v>0</v>
      </c>
      <c r="N478" s="129">
        <f>M478*$T$1/$V$1</f>
        <v>0</v>
      </c>
      <c r="O478" s="129">
        <f t="shared" si="57"/>
        <v>0</v>
      </c>
      <c r="P478" s="132">
        <f t="shared" si="56"/>
        <v>0</v>
      </c>
      <c r="Q478" s="132"/>
      <c r="R478" s="129">
        <f t="shared" si="62"/>
        <v>0</v>
      </c>
      <c r="S478" s="129">
        <f t="shared" si="59"/>
        <v>0</v>
      </c>
      <c r="T478" s="129">
        <f t="shared" si="60"/>
        <v>0</v>
      </c>
      <c r="U478" s="132"/>
      <c r="V478" s="132"/>
      <c r="W478" s="129">
        <f t="shared" si="63"/>
        <v>0</v>
      </c>
      <c r="X478" s="129">
        <f t="shared" si="64"/>
        <v>0</v>
      </c>
      <c r="Y478" s="129">
        <f t="shared" si="65"/>
        <v>0</v>
      </c>
      <c r="Z478" s="129"/>
      <c r="AB478" s="133"/>
    </row>
    <row r="479" spans="1:26" ht="15">
      <c r="A479" s="125" t="str">
        <f t="shared" si="61"/>
        <v>Others</v>
      </c>
      <c r="B479" s="126"/>
      <c r="C479" s="126"/>
      <c r="D479" s="126"/>
      <c r="E479" s="127"/>
      <c r="F479" s="127"/>
      <c r="G479" s="128"/>
      <c r="H479" s="129">
        <f t="shared" si="58"/>
        <v>0</v>
      </c>
      <c r="I479" s="126"/>
      <c r="J479" s="126" t="s">
        <v>14</v>
      </c>
      <c r="K479" s="131"/>
      <c r="L479" s="131"/>
      <c r="M479" s="129">
        <f>+$Z$1*G479/$W$1</f>
        <v>0</v>
      </c>
      <c r="N479" s="129">
        <f>M479*$X$1/$Z$1</f>
        <v>0</v>
      </c>
      <c r="O479" s="129">
        <f t="shared" si="57"/>
        <v>0</v>
      </c>
      <c r="P479" s="132">
        <f t="shared" si="56"/>
        <v>0</v>
      </c>
      <c r="Q479" s="132"/>
      <c r="R479" s="129">
        <f t="shared" si="62"/>
        <v>0</v>
      </c>
      <c r="S479" s="129">
        <f t="shared" si="59"/>
        <v>0</v>
      </c>
      <c r="T479" s="129">
        <f t="shared" si="60"/>
        <v>0</v>
      </c>
      <c r="U479" s="132"/>
      <c r="V479" s="132"/>
      <c r="W479" s="129">
        <f t="shared" si="63"/>
        <v>0</v>
      </c>
      <c r="X479" s="129">
        <f t="shared" si="64"/>
        <v>0</v>
      </c>
      <c r="Y479" s="129">
        <f t="shared" si="65"/>
        <v>0</v>
      </c>
      <c r="Z479" s="129"/>
    </row>
    <row r="480" spans="1:28" ht="15">
      <c r="A480" s="125" t="str">
        <f t="shared" si="61"/>
        <v>Individuals &amp; HUF</v>
      </c>
      <c r="B480" s="126"/>
      <c r="C480" s="126"/>
      <c r="D480" s="126"/>
      <c r="E480" s="127"/>
      <c r="F480" s="127"/>
      <c r="G480" s="128"/>
      <c r="H480" s="129">
        <f t="shared" si="58"/>
        <v>0</v>
      </c>
      <c r="I480" s="126"/>
      <c r="J480" s="126" t="s">
        <v>102</v>
      </c>
      <c r="K480" s="131"/>
      <c r="L480" s="131"/>
      <c r="M480" s="129">
        <f>+$V$1*G480/$S$1</f>
        <v>0</v>
      </c>
      <c r="N480" s="129">
        <f>M480*$T$1/$V$1</f>
        <v>0</v>
      </c>
      <c r="O480" s="129">
        <f t="shared" si="57"/>
        <v>0</v>
      </c>
      <c r="P480" s="132">
        <f t="shared" si="56"/>
        <v>0</v>
      </c>
      <c r="Q480" s="132"/>
      <c r="R480" s="129">
        <f t="shared" si="62"/>
        <v>0</v>
      </c>
      <c r="S480" s="129">
        <f t="shared" si="59"/>
        <v>0</v>
      </c>
      <c r="T480" s="129">
        <f t="shared" si="60"/>
        <v>0</v>
      </c>
      <c r="U480" s="132"/>
      <c r="V480" s="132"/>
      <c r="W480" s="129">
        <f t="shared" si="63"/>
        <v>0</v>
      </c>
      <c r="X480" s="129">
        <f t="shared" si="64"/>
        <v>0</v>
      </c>
      <c r="Y480" s="129">
        <f t="shared" si="65"/>
        <v>0</v>
      </c>
      <c r="Z480" s="129"/>
      <c r="AB480" s="133"/>
    </row>
    <row r="481" spans="1:26" ht="15">
      <c r="A481" s="125" t="str">
        <f t="shared" si="61"/>
        <v>Others</v>
      </c>
      <c r="B481" s="126"/>
      <c r="C481" s="126"/>
      <c r="D481" s="126"/>
      <c r="E481" s="127"/>
      <c r="F481" s="127"/>
      <c r="G481" s="128"/>
      <c r="H481" s="129">
        <f t="shared" si="58"/>
        <v>0</v>
      </c>
      <c r="I481" s="126"/>
      <c r="J481" s="126" t="s">
        <v>14</v>
      </c>
      <c r="K481" s="131"/>
      <c r="L481" s="131"/>
      <c r="M481" s="129">
        <f>+$Z$1*G481/$W$1</f>
        <v>0</v>
      </c>
      <c r="N481" s="129">
        <f>M481*$X$1/$Z$1</f>
        <v>0</v>
      </c>
      <c r="O481" s="129">
        <f t="shared" si="57"/>
        <v>0</v>
      </c>
      <c r="P481" s="132">
        <f t="shared" si="56"/>
        <v>0</v>
      </c>
      <c r="Q481" s="132"/>
      <c r="R481" s="129">
        <f t="shared" si="62"/>
        <v>0</v>
      </c>
      <c r="S481" s="129">
        <f t="shared" si="59"/>
        <v>0</v>
      </c>
      <c r="T481" s="129">
        <f t="shared" si="60"/>
        <v>0</v>
      </c>
      <c r="U481" s="132"/>
      <c r="V481" s="132"/>
      <c r="W481" s="129">
        <f t="shared" si="63"/>
        <v>0</v>
      </c>
      <c r="X481" s="129">
        <f t="shared" si="64"/>
        <v>0</v>
      </c>
      <c r="Y481" s="129">
        <f t="shared" si="65"/>
        <v>0</v>
      </c>
      <c r="Z481" s="129"/>
    </row>
    <row r="482" spans="1:28" ht="15">
      <c r="A482" s="125" t="str">
        <f t="shared" si="61"/>
        <v>Individuals &amp; HUF</v>
      </c>
      <c r="B482" s="126"/>
      <c r="C482" s="126"/>
      <c r="D482" s="126"/>
      <c r="E482" s="127"/>
      <c r="F482" s="127"/>
      <c r="G482" s="128"/>
      <c r="H482" s="129">
        <f t="shared" si="58"/>
        <v>0</v>
      </c>
      <c r="I482" s="126"/>
      <c r="J482" s="126" t="s">
        <v>102</v>
      </c>
      <c r="K482" s="131"/>
      <c r="L482" s="131"/>
      <c r="M482" s="129">
        <f>+$V$1*G482/$S$1</f>
        <v>0</v>
      </c>
      <c r="N482" s="129">
        <f>M482*$T$1/$V$1</f>
        <v>0</v>
      </c>
      <c r="O482" s="129">
        <f t="shared" si="57"/>
        <v>0</v>
      </c>
      <c r="P482" s="132">
        <f t="shared" si="56"/>
        <v>0</v>
      </c>
      <c r="Q482" s="132"/>
      <c r="R482" s="129">
        <f t="shared" si="62"/>
        <v>0</v>
      </c>
      <c r="S482" s="129">
        <f t="shared" si="59"/>
        <v>0</v>
      </c>
      <c r="T482" s="129">
        <f t="shared" si="60"/>
        <v>0</v>
      </c>
      <c r="U482" s="132"/>
      <c r="V482" s="132"/>
      <c r="W482" s="129">
        <f t="shared" si="63"/>
        <v>0</v>
      </c>
      <c r="X482" s="129">
        <f t="shared" si="64"/>
        <v>0</v>
      </c>
      <c r="Y482" s="129">
        <f t="shared" si="65"/>
        <v>0</v>
      </c>
      <c r="Z482" s="129"/>
      <c r="AB482" s="133"/>
    </row>
    <row r="483" spans="1:26" ht="15">
      <c r="A483" s="125" t="str">
        <f t="shared" si="61"/>
        <v>Individuals &amp; HUF</v>
      </c>
      <c r="B483" s="126"/>
      <c r="C483" s="126"/>
      <c r="D483" s="126"/>
      <c r="E483" s="127"/>
      <c r="F483" s="127"/>
      <c r="G483" s="128"/>
      <c r="H483" s="129">
        <f t="shared" si="58"/>
        <v>0</v>
      </c>
      <c r="I483" s="126"/>
      <c r="J483" s="126" t="s">
        <v>102</v>
      </c>
      <c r="K483" s="131"/>
      <c r="L483" s="131"/>
      <c r="M483" s="129">
        <f>+$V$1*G483/$S$1</f>
        <v>0</v>
      </c>
      <c r="N483" s="129">
        <f>M483*$T$1/$V$1</f>
        <v>0</v>
      </c>
      <c r="O483" s="129">
        <f t="shared" si="57"/>
        <v>0</v>
      </c>
      <c r="P483" s="132">
        <f t="shared" si="56"/>
        <v>0</v>
      </c>
      <c r="Q483" s="132"/>
      <c r="R483" s="129">
        <f t="shared" si="62"/>
        <v>0</v>
      </c>
      <c r="S483" s="129">
        <f t="shared" si="59"/>
        <v>0</v>
      </c>
      <c r="T483" s="129">
        <f t="shared" si="60"/>
        <v>0</v>
      </c>
      <c r="U483" s="132"/>
      <c r="V483" s="132"/>
      <c r="W483" s="129">
        <f t="shared" si="63"/>
        <v>0</v>
      </c>
      <c r="X483" s="129">
        <f t="shared" si="64"/>
        <v>0</v>
      </c>
      <c r="Y483" s="129">
        <f t="shared" si="65"/>
        <v>0</v>
      </c>
      <c r="Z483" s="129"/>
    </row>
    <row r="484" spans="1:26" ht="15">
      <c r="A484" s="125" t="str">
        <f t="shared" si="61"/>
        <v>Others</v>
      </c>
      <c r="B484" s="126"/>
      <c r="C484" s="126"/>
      <c r="D484" s="126"/>
      <c r="E484" s="127"/>
      <c r="F484" s="127"/>
      <c r="G484" s="128"/>
      <c r="H484" s="129">
        <f t="shared" si="58"/>
        <v>0</v>
      </c>
      <c r="I484" s="126"/>
      <c r="J484" s="126" t="s">
        <v>14</v>
      </c>
      <c r="K484" s="131"/>
      <c r="L484" s="131"/>
      <c r="M484" s="129">
        <f>+$Z$1*G484/$W$1</f>
        <v>0</v>
      </c>
      <c r="N484" s="129">
        <f>M484*$X$1/$Z$1</f>
        <v>0</v>
      </c>
      <c r="O484" s="129">
        <f t="shared" si="57"/>
        <v>0</v>
      </c>
      <c r="P484" s="132">
        <f t="shared" si="56"/>
        <v>0</v>
      </c>
      <c r="Q484" s="132"/>
      <c r="R484" s="129">
        <f t="shared" si="62"/>
        <v>0</v>
      </c>
      <c r="S484" s="129">
        <f t="shared" si="59"/>
        <v>0</v>
      </c>
      <c r="T484" s="129">
        <f t="shared" si="60"/>
        <v>0</v>
      </c>
      <c r="U484" s="132"/>
      <c r="V484" s="132"/>
      <c r="W484" s="129">
        <f t="shared" si="63"/>
        <v>0</v>
      </c>
      <c r="X484" s="129">
        <f t="shared" si="64"/>
        <v>0</v>
      </c>
      <c r="Y484" s="129">
        <f t="shared" si="65"/>
        <v>0</v>
      </c>
      <c r="Z484" s="129"/>
    </row>
    <row r="485" spans="1:26" ht="15">
      <c r="A485" s="125" t="str">
        <f t="shared" si="61"/>
        <v>Others</v>
      </c>
      <c r="B485" s="126"/>
      <c r="C485" s="126"/>
      <c r="D485" s="126"/>
      <c r="E485" s="127"/>
      <c r="F485" s="127"/>
      <c r="G485" s="128"/>
      <c r="H485" s="129">
        <f t="shared" si="58"/>
        <v>0</v>
      </c>
      <c r="I485" s="126"/>
      <c r="J485" s="126" t="s">
        <v>14</v>
      </c>
      <c r="K485" s="131"/>
      <c r="L485" s="131"/>
      <c r="M485" s="129">
        <f>+$Z$1*G485/$W$1</f>
        <v>0</v>
      </c>
      <c r="N485" s="129">
        <f>M485*$X$1/$Z$1</f>
        <v>0</v>
      </c>
      <c r="O485" s="129">
        <f t="shared" si="57"/>
        <v>0</v>
      </c>
      <c r="P485" s="132">
        <f t="shared" si="56"/>
        <v>0</v>
      </c>
      <c r="Q485" s="132"/>
      <c r="R485" s="129">
        <f t="shared" si="62"/>
        <v>0</v>
      </c>
      <c r="S485" s="129">
        <f t="shared" si="59"/>
        <v>0</v>
      </c>
      <c r="T485" s="129">
        <f t="shared" si="60"/>
        <v>0</v>
      </c>
      <c r="U485" s="132"/>
      <c r="V485" s="132"/>
      <c r="W485" s="129">
        <f t="shared" si="63"/>
        <v>0</v>
      </c>
      <c r="X485" s="129">
        <f t="shared" si="64"/>
        <v>0</v>
      </c>
      <c r="Y485" s="129">
        <f t="shared" si="65"/>
        <v>0</v>
      </c>
      <c r="Z485" s="129"/>
    </row>
    <row r="486" spans="1:28" ht="15">
      <c r="A486" s="125" t="str">
        <f t="shared" si="61"/>
        <v>Individuals &amp; HUF</v>
      </c>
      <c r="B486" s="126"/>
      <c r="C486" s="126"/>
      <c r="D486" s="126"/>
      <c r="E486" s="127"/>
      <c r="F486" s="127"/>
      <c r="G486" s="128"/>
      <c r="H486" s="129">
        <f t="shared" si="58"/>
        <v>0</v>
      </c>
      <c r="I486" s="126"/>
      <c r="J486" s="126" t="s">
        <v>102</v>
      </c>
      <c r="K486" s="131"/>
      <c r="L486" s="131"/>
      <c r="M486" s="129">
        <f>+$V$1*G486/$S$1</f>
        <v>0</v>
      </c>
      <c r="N486" s="129">
        <f>M486*$T$1/$V$1</f>
        <v>0</v>
      </c>
      <c r="O486" s="129">
        <f t="shared" si="57"/>
        <v>0</v>
      </c>
      <c r="P486" s="132">
        <f t="shared" si="56"/>
        <v>0</v>
      </c>
      <c r="Q486" s="132"/>
      <c r="R486" s="129">
        <f t="shared" si="62"/>
        <v>0</v>
      </c>
      <c r="S486" s="129">
        <f t="shared" si="59"/>
        <v>0</v>
      </c>
      <c r="T486" s="129">
        <f t="shared" si="60"/>
        <v>0</v>
      </c>
      <c r="U486" s="132"/>
      <c r="V486" s="132"/>
      <c r="W486" s="129">
        <f t="shared" si="63"/>
        <v>0</v>
      </c>
      <c r="X486" s="129">
        <f t="shared" si="64"/>
        <v>0</v>
      </c>
      <c r="Y486" s="129">
        <f t="shared" si="65"/>
        <v>0</v>
      </c>
      <c r="Z486" s="129"/>
      <c r="AB486" s="133"/>
    </row>
    <row r="487" spans="1:26" ht="15">
      <c r="A487" s="125" t="str">
        <f t="shared" si="61"/>
        <v>Individuals &amp; HUF</v>
      </c>
      <c r="B487" s="126"/>
      <c r="C487" s="126"/>
      <c r="D487" s="126"/>
      <c r="E487" s="127"/>
      <c r="F487" s="127"/>
      <c r="G487" s="128"/>
      <c r="H487" s="129">
        <f t="shared" si="58"/>
        <v>0</v>
      </c>
      <c r="I487" s="126"/>
      <c r="J487" s="126" t="s">
        <v>102</v>
      </c>
      <c r="K487" s="131"/>
      <c r="L487" s="131"/>
      <c r="M487" s="129">
        <f>+$V$1*G487/$S$1</f>
        <v>0</v>
      </c>
      <c r="N487" s="129">
        <f>M487*$T$1/$V$1</f>
        <v>0</v>
      </c>
      <c r="O487" s="129">
        <f t="shared" si="57"/>
        <v>0</v>
      </c>
      <c r="P487" s="132">
        <f t="shared" si="56"/>
        <v>0</v>
      </c>
      <c r="Q487" s="132"/>
      <c r="R487" s="129">
        <f t="shared" si="62"/>
        <v>0</v>
      </c>
      <c r="S487" s="129">
        <f t="shared" si="59"/>
        <v>0</v>
      </c>
      <c r="T487" s="129">
        <f t="shared" si="60"/>
        <v>0</v>
      </c>
      <c r="U487" s="132"/>
      <c r="V487" s="132"/>
      <c r="W487" s="129">
        <f t="shared" si="63"/>
        <v>0</v>
      </c>
      <c r="X487" s="129">
        <f t="shared" si="64"/>
        <v>0</v>
      </c>
      <c r="Y487" s="129">
        <f t="shared" si="65"/>
        <v>0</v>
      </c>
      <c r="Z487" s="129"/>
    </row>
    <row r="488" spans="1:26" ht="15">
      <c r="A488" s="125" t="str">
        <f t="shared" si="61"/>
        <v>Others</v>
      </c>
      <c r="B488" s="126"/>
      <c r="C488" s="126"/>
      <c r="D488" s="126"/>
      <c r="E488" s="127"/>
      <c r="F488" s="127"/>
      <c r="G488" s="128"/>
      <c r="H488" s="129">
        <f t="shared" si="58"/>
        <v>0</v>
      </c>
      <c r="I488" s="126"/>
      <c r="J488" s="126" t="s">
        <v>14</v>
      </c>
      <c r="K488" s="131"/>
      <c r="L488" s="131"/>
      <c r="M488" s="129">
        <f>+$Z$1*G488/$W$1</f>
        <v>0</v>
      </c>
      <c r="N488" s="129">
        <f>M488*$X$1/$Z$1</f>
        <v>0</v>
      </c>
      <c r="O488" s="129">
        <f t="shared" si="57"/>
        <v>0</v>
      </c>
      <c r="P488" s="132">
        <f t="shared" si="56"/>
        <v>0</v>
      </c>
      <c r="Q488" s="132"/>
      <c r="R488" s="129">
        <f t="shared" si="62"/>
        <v>0</v>
      </c>
      <c r="S488" s="129">
        <f t="shared" si="59"/>
        <v>0</v>
      </c>
      <c r="T488" s="129">
        <f t="shared" si="60"/>
        <v>0</v>
      </c>
      <c r="U488" s="132"/>
      <c r="V488" s="132"/>
      <c r="W488" s="129">
        <f t="shared" si="63"/>
        <v>0</v>
      </c>
      <c r="X488" s="129">
        <f t="shared" si="64"/>
        <v>0</v>
      </c>
      <c r="Y488" s="129">
        <f t="shared" si="65"/>
        <v>0</v>
      </c>
      <c r="Z488" s="129"/>
    </row>
    <row r="489" spans="1:26" ht="15">
      <c r="A489" s="125" t="str">
        <f t="shared" si="61"/>
        <v>Others</v>
      </c>
      <c r="B489" s="126"/>
      <c r="C489" s="126"/>
      <c r="D489" s="126"/>
      <c r="E489" s="127"/>
      <c r="F489" s="127"/>
      <c r="G489" s="128"/>
      <c r="H489" s="129">
        <f t="shared" si="58"/>
        <v>0</v>
      </c>
      <c r="I489" s="126"/>
      <c r="J489" s="126" t="s">
        <v>14</v>
      </c>
      <c r="K489" s="131"/>
      <c r="L489" s="131"/>
      <c r="M489" s="129">
        <f>+$Z$1*G489/$W$1</f>
        <v>0</v>
      </c>
      <c r="N489" s="129">
        <f>M489*$X$1/$Z$1</f>
        <v>0</v>
      </c>
      <c r="O489" s="129">
        <f t="shared" si="57"/>
        <v>0</v>
      </c>
      <c r="P489" s="132">
        <f t="shared" si="56"/>
        <v>0</v>
      </c>
      <c r="Q489" s="132"/>
      <c r="R489" s="129">
        <f t="shared" si="62"/>
        <v>0</v>
      </c>
      <c r="S489" s="129">
        <f t="shared" si="59"/>
        <v>0</v>
      </c>
      <c r="T489" s="129">
        <f t="shared" si="60"/>
        <v>0</v>
      </c>
      <c r="U489" s="132"/>
      <c r="V489" s="132"/>
      <c r="W489" s="129">
        <f t="shared" si="63"/>
        <v>0</v>
      </c>
      <c r="X489" s="129">
        <f t="shared" si="64"/>
        <v>0</v>
      </c>
      <c r="Y489" s="129">
        <f t="shared" si="65"/>
        <v>0</v>
      </c>
      <c r="Z489" s="129"/>
    </row>
    <row r="490" spans="1:28" ht="15">
      <c r="A490" s="125" t="str">
        <f t="shared" si="61"/>
        <v>Individuals &amp; HUF</v>
      </c>
      <c r="B490" s="126"/>
      <c r="C490" s="126"/>
      <c r="D490" s="126"/>
      <c r="E490" s="127"/>
      <c r="F490" s="127"/>
      <c r="G490" s="128"/>
      <c r="H490" s="129">
        <f t="shared" si="58"/>
        <v>0</v>
      </c>
      <c r="I490" s="126"/>
      <c r="J490" s="126" t="s">
        <v>102</v>
      </c>
      <c r="K490" s="131"/>
      <c r="L490" s="131"/>
      <c r="M490" s="129">
        <f>+$V$1*G490/$S$1</f>
        <v>0</v>
      </c>
      <c r="N490" s="129">
        <f>M490*$T$1/$V$1</f>
        <v>0</v>
      </c>
      <c r="O490" s="129">
        <f t="shared" si="57"/>
        <v>0</v>
      </c>
      <c r="P490" s="132">
        <f t="shared" si="56"/>
        <v>0</v>
      </c>
      <c r="Q490" s="132"/>
      <c r="R490" s="129">
        <f t="shared" si="62"/>
        <v>0</v>
      </c>
      <c r="S490" s="129">
        <f t="shared" si="59"/>
        <v>0</v>
      </c>
      <c r="T490" s="129">
        <f t="shared" si="60"/>
        <v>0</v>
      </c>
      <c r="U490" s="132"/>
      <c r="V490" s="132"/>
      <c r="W490" s="129">
        <f t="shared" si="63"/>
        <v>0</v>
      </c>
      <c r="X490" s="129">
        <f t="shared" si="64"/>
        <v>0</v>
      </c>
      <c r="Y490" s="129">
        <f t="shared" si="65"/>
        <v>0</v>
      </c>
      <c r="Z490" s="129"/>
      <c r="AB490" s="133"/>
    </row>
    <row r="491" spans="1:26" ht="15">
      <c r="A491" s="125" t="str">
        <f t="shared" si="61"/>
        <v>Others</v>
      </c>
      <c r="B491" s="126"/>
      <c r="C491" s="126"/>
      <c r="D491" s="126"/>
      <c r="E491" s="127"/>
      <c r="F491" s="127"/>
      <c r="G491" s="128"/>
      <c r="H491" s="129">
        <f t="shared" si="58"/>
        <v>0</v>
      </c>
      <c r="I491" s="126"/>
      <c r="J491" s="126" t="s">
        <v>14</v>
      </c>
      <c r="K491" s="131"/>
      <c r="L491" s="131"/>
      <c r="M491" s="129">
        <f>+$Z$1*G491/$W$1</f>
        <v>0</v>
      </c>
      <c r="N491" s="129">
        <f>M491*$X$1/$Z$1</f>
        <v>0</v>
      </c>
      <c r="O491" s="129">
        <f t="shared" si="57"/>
        <v>0</v>
      </c>
      <c r="P491" s="132">
        <f t="shared" si="56"/>
        <v>0</v>
      </c>
      <c r="Q491" s="132"/>
      <c r="R491" s="129">
        <f t="shared" si="62"/>
        <v>0</v>
      </c>
      <c r="S491" s="129">
        <f t="shared" si="59"/>
        <v>0</v>
      </c>
      <c r="T491" s="129">
        <f t="shared" si="60"/>
        <v>0</v>
      </c>
      <c r="U491" s="132"/>
      <c r="V491" s="132"/>
      <c r="W491" s="129">
        <f t="shared" si="63"/>
        <v>0</v>
      </c>
      <c r="X491" s="129">
        <f t="shared" si="64"/>
        <v>0</v>
      </c>
      <c r="Y491" s="129">
        <f t="shared" si="65"/>
        <v>0</v>
      </c>
      <c r="Z491" s="129"/>
    </row>
    <row r="492" spans="1:28" ht="15">
      <c r="A492" s="125" t="str">
        <f t="shared" si="61"/>
        <v>Individuals &amp; HUF</v>
      </c>
      <c r="B492" s="126"/>
      <c r="C492" s="126"/>
      <c r="D492" s="126"/>
      <c r="E492" s="127"/>
      <c r="F492" s="127"/>
      <c r="G492" s="128"/>
      <c r="H492" s="129">
        <f t="shared" si="58"/>
        <v>0</v>
      </c>
      <c r="I492" s="126"/>
      <c r="J492" s="126" t="s">
        <v>102</v>
      </c>
      <c r="K492" s="131"/>
      <c r="L492" s="131"/>
      <c r="M492" s="129">
        <f>+$V$1*G492/$S$1</f>
        <v>0</v>
      </c>
      <c r="N492" s="129">
        <f>M492*$T$1/$V$1</f>
        <v>0</v>
      </c>
      <c r="O492" s="129">
        <f t="shared" si="57"/>
        <v>0</v>
      </c>
      <c r="P492" s="132">
        <f t="shared" si="56"/>
        <v>0</v>
      </c>
      <c r="Q492" s="132"/>
      <c r="R492" s="129">
        <f t="shared" si="62"/>
        <v>0</v>
      </c>
      <c r="S492" s="129">
        <f t="shared" si="59"/>
        <v>0</v>
      </c>
      <c r="T492" s="129">
        <f t="shared" si="60"/>
        <v>0</v>
      </c>
      <c r="U492" s="132"/>
      <c r="V492" s="132"/>
      <c r="W492" s="129">
        <f t="shared" si="63"/>
        <v>0</v>
      </c>
      <c r="X492" s="129">
        <f t="shared" si="64"/>
        <v>0</v>
      </c>
      <c r="Y492" s="129">
        <f t="shared" si="65"/>
        <v>0</v>
      </c>
      <c r="Z492" s="129"/>
      <c r="AB492" s="133"/>
    </row>
    <row r="493" spans="1:26" ht="15">
      <c r="A493" s="125" t="str">
        <f t="shared" si="61"/>
        <v>Others</v>
      </c>
      <c r="B493" s="126"/>
      <c r="C493" s="126"/>
      <c r="D493" s="126"/>
      <c r="E493" s="127"/>
      <c r="F493" s="127"/>
      <c r="G493" s="128"/>
      <c r="H493" s="129">
        <f t="shared" si="58"/>
        <v>0</v>
      </c>
      <c r="I493" s="126"/>
      <c r="J493" s="126" t="s">
        <v>14</v>
      </c>
      <c r="K493" s="131"/>
      <c r="L493" s="131"/>
      <c r="M493" s="129">
        <f>+$Z$1*G493/$W$1</f>
        <v>0</v>
      </c>
      <c r="N493" s="129">
        <f>M493*$X$1/$Z$1</f>
        <v>0</v>
      </c>
      <c r="O493" s="129">
        <f t="shared" si="57"/>
        <v>0</v>
      </c>
      <c r="P493" s="132">
        <f t="shared" si="56"/>
        <v>0</v>
      </c>
      <c r="Q493" s="132"/>
      <c r="R493" s="129">
        <f t="shared" si="62"/>
        <v>0</v>
      </c>
      <c r="S493" s="129">
        <f t="shared" si="59"/>
        <v>0</v>
      </c>
      <c r="T493" s="129">
        <f t="shared" si="60"/>
        <v>0</v>
      </c>
      <c r="U493" s="132"/>
      <c r="V493" s="132"/>
      <c r="W493" s="129">
        <f t="shared" si="63"/>
        <v>0</v>
      </c>
      <c r="X493" s="129">
        <f t="shared" si="64"/>
        <v>0</v>
      </c>
      <c r="Y493" s="129">
        <f t="shared" si="65"/>
        <v>0</v>
      </c>
      <c r="Z493" s="129"/>
    </row>
    <row r="494" spans="1:28" ht="15">
      <c r="A494" s="125" t="str">
        <f t="shared" si="61"/>
        <v>Individuals &amp; HUF</v>
      </c>
      <c r="B494" s="126"/>
      <c r="C494" s="126"/>
      <c r="D494" s="126"/>
      <c r="E494" s="127"/>
      <c r="F494" s="127"/>
      <c r="G494" s="128"/>
      <c r="H494" s="129">
        <f t="shared" si="58"/>
        <v>0</v>
      </c>
      <c r="I494" s="126"/>
      <c r="J494" s="126" t="s">
        <v>102</v>
      </c>
      <c r="K494" s="131"/>
      <c r="L494" s="131"/>
      <c r="M494" s="129">
        <f>+$V$1*G494/$S$1</f>
        <v>0</v>
      </c>
      <c r="N494" s="129">
        <f>M494*$T$1/$V$1</f>
        <v>0</v>
      </c>
      <c r="O494" s="129">
        <f t="shared" si="57"/>
        <v>0</v>
      </c>
      <c r="P494" s="132">
        <f t="shared" si="56"/>
        <v>0</v>
      </c>
      <c r="Q494" s="132"/>
      <c r="R494" s="129">
        <f t="shared" si="62"/>
        <v>0</v>
      </c>
      <c r="S494" s="129">
        <f t="shared" si="59"/>
        <v>0</v>
      </c>
      <c r="T494" s="129">
        <f t="shared" si="60"/>
        <v>0</v>
      </c>
      <c r="U494" s="132"/>
      <c r="V494" s="132"/>
      <c r="W494" s="129">
        <f t="shared" si="63"/>
        <v>0</v>
      </c>
      <c r="X494" s="129">
        <f t="shared" si="64"/>
        <v>0</v>
      </c>
      <c r="Y494" s="129">
        <f t="shared" si="65"/>
        <v>0</v>
      </c>
      <c r="Z494" s="129"/>
      <c r="AB494" s="133"/>
    </row>
    <row r="495" spans="1:26" ht="15">
      <c r="A495" s="125" t="str">
        <f t="shared" si="61"/>
        <v>Others</v>
      </c>
      <c r="B495" s="126"/>
      <c r="C495" s="126"/>
      <c r="D495" s="126"/>
      <c r="E495" s="127"/>
      <c r="F495" s="127"/>
      <c r="G495" s="128"/>
      <c r="H495" s="129">
        <f t="shared" si="58"/>
        <v>0</v>
      </c>
      <c r="I495" s="126"/>
      <c r="J495" s="126" t="s">
        <v>14</v>
      </c>
      <c r="K495" s="131"/>
      <c r="L495" s="131"/>
      <c r="M495" s="129">
        <f>+$Z$1*G495/$W$1</f>
        <v>0</v>
      </c>
      <c r="N495" s="129">
        <f>M495*$X$1/$Z$1</f>
        <v>0</v>
      </c>
      <c r="O495" s="129">
        <f t="shared" si="57"/>
        <v>0</v>
      </c>
      <c r="P495" s="132">
        <f t="shared" si="56"/>
        <v>0</v>
      </c>
      <c r="Q495" s="132"/>
      <c r="R495" s="129">
        <f t="shared" si="62"/>
        <v>0</v>
      </c>
      <c r="S495" s="129">
        <f t="shared" si="59"/>
        <v>0</v>
      </c>
      <c r="T495" s="129">
        <f t="shared" si="60"/>
        <v>0</v>
      </c>
      <c r="U495" s="132"/>
      <c r="V495" s="132"/>
      <c r="W495" s="129">
        <f t="shared" si="63"/>
        <v>0</v>
      </c>
      <c r="X495" s="129">
        <f t="shared" si="64"/>
        <v>0</v>
      </c>
      <c r="Y495" s="129">
        <f t="shared" si="65"/>
        <v>0</v>
      </c>
      <c r="Z495" s="129"/>
    </row>
    <row r="496" spans="1:28" ht="15">
      <c r="A496" s="125" t="str">
        <f t="shared" si="61"/>
        <v>Individuals &amp; HUF</v>
      </c>
      <c r="B496" s="126"/>
      <c r="C496" s="126"/>
      <c r="D496" s="126"/>
      <c r="E496" s="127"/>
      <c r="F496" s="127"/>
      <c r="G496" s="128"/>
      <c r="H496" s="129">
        <f t="shared" si="58"/>
        <v>0</v>
      </c>
      <c r="I496" s="126"/>
      <c r="J496" s="126" t="s">
        <v>102</v>
      </c>
      <c r="K496" s="131"/>
      <c r="L496" s="131"/>
      <c r="M496" s="129">
        <f>+$V$1*G496/$S$1</f>
        <v>0</v>
      </c>
      <c r="N496" s="129">
        <f>M496*$T$1/$V$1</f>
        <v>0</v>
      </c>
      <c r="O496" s="129">
        <f t="shared" si="57"/>
        <v>0</v>
      </c>
      <c r="P496" s="132">
        <f t="shared" si="56"/>
        <v>0</v>
      </c>
      <c r="Q496" s="132"/>
      <c r="R496" s="129">
        <f t="shared" si="62"/>
        <v>0</v>
      </c>
      <c r="S496" s="129">
        <f t="shared" si="59"/>
        <v>0</v>
      </c>
      <c r="T496" s="129">
        <f t="shared" si="60"/>
        <v>0</v>
      </c>
      <c r="U496" s="132"/>
      <c r="V496" s="132"/>
      <c r="W496" s="129">
        <f t="shared" si="63"/>
        <v>0</v>
      </c>
      <c r="X496" s="129">
        <f t="shared" si="64"/>
        <v>0</v>
      </c>
      <c r="Y496" s="129">
        <f t="shared" si="65"/>
        <v>0</v>
      </c>
      <c r="Z496" s="129"/>
      <c r="AB496" s="133"/>
    </row>
    <row r="497" spans="1:26" ht="15">
      <c r="A497" s="125" t="str">
        <f t="shared" si="61"/>
        <v>Others</v>
      </c>
      <c r="B497" s="126"/>
      <c r="C497" s="126"/>
      <c r="D497" s="126"/>
      <c r="E497" s="127"/>
      <c r="F497" s="127"/>
      <c r="G497" s="128"/>
      <c r="H497" s="129">
        <f t="shared" si="58"/>
        <v>0</v>
      </c>
      <c r="I497" s="126"/>
      <c r="J497" s="126" t="s">
        <v>14</v>
      </c>
      <c r="K497" s="131"/>
      <c r="L497" s="131"/>
      <c r="M497" s="129">
        <f>+$Z$1*G497/$W$1</f>
        <v>0</v>
      </c>
      <c r="N497" s="129">
        <f>M497*$X$1/$Z$1</f>
        <v>0</v>
      </c>
      <c r="O497" s="129">
        <f t="shared" si="57"/>
        <v>0</v>
      </c>
      <c r="P497" s="132">
        <f t="shared" si="56"/>
        <v>0</v>
      </c>
      <c r="Q497" s="132"/>
      <c r="R497" s="129">
        <f t="shared" si="62"/>
        <v>0</v>
      </c>
      <c r="S497" s="129">
        <f t="shared" si="59"/>
        <v>0</v>
      </c>
      <c r="T497" s="129">
        <f t="shared" si="60"/>
        <v>0</v>
      </c>
      <c r="U497" s="132"/>
      <c r="V497" s="132"/>
      <c r="W497" s="129">
        <f t="shared" si="63"/>
        <v>0</v>
      </c>
      <c r="X497" s="129">
        <f t="shared" si="64"/>
        <v>0</v>
      </c>
      <c r="Y497" s="129">
        <f t="shared" si="65"/>
        <v>0</v>
      </c>
      <c r="Z497" s="129"/>
    </row>
    <row r="498" spans="1:28" ht="15">
      <c r="A498" s="125" t="str">
        <f t="shared" si="61"/>
        <v>Individuals &amp; HUF</v>
      </c>
      <c r="B498" s="126"/>
      <c r="C498" s="126"/>
      <c r="D498" s="126"/>
      <c r="E498" s="127"/>
      <c r="F498" s="127"/>
      <c r="G498" s="128"/>
      <c r="H498" s="129">
        <f t="shared" si="58"/>
        <v>0</v>
      </c>
      <c r="I498" s="126"/>
      <c r="J498" s="126" t="s">
        <v>102</v>
      </c>
      <c r="K498" s="131"/>
      <c r="L498" s="131"/>
      <c r="M498" s="129">
        <f>+$V$1*G498/$S$1</f>
        <v>0</v>
      </c>
      <c r="N498" s="129">
        <f>M498*$T$1/$V$1</f>
        <v>0</v>
      </c>
      <c r="O498" s="129">
        <f t="shared" si="57"/>
        <v>0</v>
      </c>
      <c r="P498" s="132">
        <f t="shared" si="56"/>
        <v>0</v>
      </c>
      <c r="Q498" s="132"/>
      <c r="R498" s="129">
        <f t="shared" si="62"/>
        <v>0</v>
      </c>
      <c r="S498" s="129">
        <f t="shared" si="59"/>
        <v>0</v>
      </c>
      <c r="T498" s="129">
        <f t="shared" si="60"/>
        <v>0</v>
      </c>
      <c r="U498" s="132"/>
      <c r="V498" s="132"/>
      <c r="W498" s="129">
        <f t="shared" si="63"/>
        <v>0</v>
      </c>
      <c r="X498" s="129">
        <f t="shared" si="64"/>
        <v>0</v>
      </c>
      <c r="Y498" s="129">
        <f t="shared" si="65"/>
        <v>0</v>
      </c>
      <c r="Z498" s="129"/>
      <c r="AB498" s="133"/>
    </row>
    <row r="499" spans="1:26" ht="15">
      <c r="A499" s="125" t="str">
        <f t="shared" si="61"/>
        <v>Individuals &amp; HUF</v>
      </c>
      <c r="B499" s="126"/>
      <c r="C499" s="126"/>
      <c r="D499" s="126"/>
      <c r="E499" s="127"/>
      <c r="F499" s="127"/>
      <c r="G499" s="128"/>
      <c r="H499" s="129">
        <f t="shared" si="58"/>
        <v>0</v>
      </c>
      <c r="I499" s="126"/>
      <c r="J499" s="126" t="s">
        <v>102</v>
      </c>
      <c r="K499" s="131"/>
      <c r="L499" s="131"/>
      <c r="M499" s="129">
        <f>+$V$1*G499/$S$1</f>
        <v>0</v>
      </c>
      <c r="N499" s="129">
        <f>M499*$T$1/$V$1</f>
        <v>0</v>
      </c>
      <c r="O499" s="129">
        <f t="shared" si="57"/>
        <v>0</v>
      </c>
      <c r="P499" s="132">
        <f t="shared" si="56"/>
        <v>0</v>
      </c>
      <c r="Q499" s="132"/>
      <c r="R499" s="129">
        <f t="shared" si="62"/>
        <v>0</v>
      </c>
      <c r="S499" s="129">
        <f t="shared" si="59"/>
        <v>0</v>
      </c>
      <c r="T499" s="129">
        <f t="shared" si="60"/>
        <v>0</v>
      </c>
      <c r="U499" s="132"/>
      <c r="V499" s="132"/>
      <c r="W499" s="129">
        <f t="shared" si="63"/>
        <v>0</v>
      </c>
      <c r="X499" s="129">
        <f t="shared" si="64"/>
        <v>0</v>
      </c>
      <c r="Y499" s="129">
        <f t="shared" si="65"/>
        <v>0</v>
      </c>
      <c r="Z499" s="129"/>
    </row>
    <row r="500" spans="1:26" ht="15">
      <c r="A500" s="125" t="str">
        <f t="shared" si="61"/>
        <v>Others</v>
      </c>
      <c r="B500" s="126"/>
      <c r="C500" s="126"/>
      <c r="D500" s="126"/>
      <c r="E500" s="127"/>
      <c r="F500" s="127"/>
      <c r="G500" s="128"/>
      <c r="H500" s="129">
        <f t="shared" si="58"/>
        <v>0</v>
      </c>
      <c r="I500" s="126"/>
      <c r="J500" s="126" t="s">
        <v>14</v>
      </c>
      <c r="K500" s="131"/>
      <c r="L500" s="131"/>
      <c r="M500" s="129">
        <f>+$Z$1*G500/$W$1</f>
        <v>0</v>
      </c>
      <c r="N500" s="129">
        <f>M500*$X$1/$Z$1</f>
        <v>0</v>
      </c>
      <c r="O500" s="129">
        <f t="shared" si="57"/>
        <v>0</v>
      </c>
      <c r="P500" s="132">
        <f t="shared" si="56"/>
        <v>0</v>
      </c>
      <c r="Q500" s="132"/>
      <c r="R500" s="129">
        <f t="shared" si="62"/>
        <v>0</v>
      </c>
      <c r="S500" s="129">
        <f t="shared" si="59"/>
        <v>0</v>
      </c>
      <c r="T500" s="129">
        <f t="shared" si="60"/>
        <v>0</v>
      </c>
      <c r="U500" s="132"/>
      <c r="V500" s="132"/>
      <c r="W500" s="129">
        <f t="shared" si="63"/>
        <v>0</v>
      </c>
      <c r="X500" s="129">
        <f t="shared" si="64"/>
        <v>0</v>
      </c>
      <c r="Y500" s="129">
        <f t="shared" si="65"/>
        <v>0</v>
      </c>
      <c r="Z500" s="129"/>
    </row>
    <row r="501" spans="1:26" ht="15">
      <c r="A501" s="125" t="str">
        <f t="shared" si="61"/>
        <v>Others</v>
      </c>
      <c r="B501" s="126"/>
      <c r="C501" s="126"/>
      <c r="D501" s="126"/>
      <c r="E501" s="127"/>
      <c r="F501" s="127"/>
      <c r="G501" s="128"/>
      <c r="H501" s="129">
        <f t="shared" si="58"/>
        <v>0</v>
      </c>
      <c r="I501" s="126"/>
      <c r="J501" s="126" t="s">
        <v>14</v>
      </c>
      <c r="K501" s="131"/>
      <c r="L501" s="131"/>
      <c r="M501" s="129">
        <f>+$Z$1*G501/$W$1</f>
        <v>0</v>
      </c>
      <c r="N501" s="129">
        <f>M501*$X$1/$Z$1</f>
        <v>0</v>
      </c>
      <c r="O501" s="129">
        <f t="shared" si="57"/>
        <v>0</v>
      </c>
      <c r="P501" s="132">
        <f t="shared" si="56"/>
        <v>0</v>
      </c>
      <c r="Q501" s="132"/>
      <c r="R501" s="129">
        <f t="shared" si="62"/>
        <v>0</v>
      </c>
      <c r="S501" s="129">
        <f t="shared" si="59"/>
        <v>0</v>
      </c>
      <c r="T501" s="129">
        <f t="shared" si="60"/>
        <v>0</v>
      </c>
      <c r="U501" s="132"/>
      <c r="V501" s="132"/>
      <c r="W501" s="129">
        <f t="shared" si="63"/>
        <v>0</v>
      </c>
      <c r="X501" s="129">
        <f t="shared" si="64"/>
        <v>0</v>
      </c>
      <c r="Y501" s="129">
        <f t="shared" si="65"/>
        <v>0</v>
      </c>
      <c r="Z501" s="129"/>
    </row>
    <row r="502" spans="1:28" ht="15">
      <c r="A502" s="125" t="str">
        <f t="shared" si="61"/>
        <v>Individuals &amp; HUF</v>
      </c>
      <c r="B502" s="126"/>
      <c r="C502" s="126"/>
      <c r="D502" s="126"/>
      <c r="E502" s="127"/>
      <c r="F502" s="127"/>
      <c r="G502" s="128"/>
      <c r="H502" s="129">
        <f t="shared" si="58"/>
        <v>0</v>
      </c>
      <c r="I502" s="126"/>
      <c r="J502" s="126" t="s">
        <v>102</v>
      </c>
      <c r="K502" s="131"/>
      <c r="L502" s="131"/>
      <c r="M502" s="129">
        <f>+$V$1*G502/$S$1</f>
        <v>0</v>
      </c>
      <c r="N502" s="129">
        <f>M502*$T$1/$V$1</f>
        <v>0</v>
      </c>
      <c r="O502" s="129">
        <f t="shared" si="57"/>
        <v>0</v>
      </c>
      <c r="P502" s="132">
        <f t="shared" si="56"/>
        <v>0</v>
      </c>
      <c r="Q502" s="132"/>
      <c r="R502" s="129">
        <f t="shared" si="62"/>
        <v>0</v>
      </c>
      <c r="S502" s="129">
        <f t="shared" si="59"/>
        <v>0</v>
      </c>
      <c r="T502" s="129">
        <f t="shared" si="60"/>
        <v>0</v>
      </c>
      <c r="U502" s="132"/>
      <c r="V502" s="132"/>
      <c r="W502" s="129">
        <f t="shared" si="63"/>
        <v>0</v>
      </c>
      <c r="X502" s="129">
        <f t="shared" si="64"/>
        <v>0</v>
      </c>
      <c r="Y502" s="129">
        <f t="shared" si="65"/>
        <v>0</v>
      </c>
      <c r="Z502" s="129"/>
      <c r="AB502" s="133"/>
    </row>
    <row r="503" spans="1:26" ht="15">
      <c r="A503" s="125" t="str">
        <f t="shared" si="61"/>
        <v>Others</v>
      </c>
      <c r="B503" s="126"/>
      <c r="C503" s="126"/>
      <c r="D503" s="126"/>
      <c r="E503" s="127"/>
      <c r="F503" s="127"/>
      <c r="G503" s="128"/>
      <c r="H503" s="129">
        <f t="shared" si="58"/>
        <v>0</v>
      </c>
      <c r="I503" s="126"/>
      <c r="J503" s="126" t="s">
        <v>14</v>
      </c>
      <c r="K503" s="131"/>
      <c r="L503" s="131"/>
      <c r="M503" s="129">
        <f>+$Z$1*G503/$W$1</f>
        <v>0</v>
      </c>
      <c r="N503" s="129">
        <f>M503*$X$1/$Z$1</f>
        <v>0</v>
      </c>
      <c r="O503" s="129">
        <f t="shared" si="57"/>
        <v>0</v>
      </c>
      <c r="P503" s="132">
        <f t="shared" si="56"/>
        <v>0</v>
      </c>
      <c r="Q503" s="132"/>
      <c r="R503" s="129">
        <f t="shared" si="62"/>
        <v>0</v>
      </c>
      <c r="S503" s="129">
        <f t="shared" si="59"/>
        <v>0</v>
      </c>
      <c r="T503" s="129">
        <f t="shared" si="60"/>
        <v>0</v>
      </c>
      <c r="U503" s="132"/>
      <c r="V503" s="132"/>
      <c r="W503" s="129">
        <f t="shared" si="63"/>
        <v>0</v>
      </c>
      <c r="X503" s="129">
        <f t="shared" si="64"/>
        <v>0</v>
      </c>
      <c r="Y503" s="129">
        <f t="shared" si="65"/>
        <v>0</v>
      </c>
      <c r="Z503" s="129"/>
    </row>
    <row r="504" spans="1:28" ht="15">
      <c r="A504" s="125" t="str">
        <f t="shared" si="61"/>
        <v>Individuals &amp; HUF</v>
      </c>
      <c r="B504" s="126"/>
      <c r="C504" s="126"/>
      <c r="D504" s="126"/>
      <c r="E504" s="127"/>
      <c r="F504" s="127"/>
      <c r="G504" s="128"/>
      <c r="H504" s="129">
        <f t="shared" si="58"/>
        <v>0</v>
      </c>
      <c r="I504" s="126"/>
      <c r="J504" s="126" t="s">
        <v>102</v>
      </c>
      <c r="K504" s="131"/>
      <c r="L504" s="131"/>
      <c r="M504" s="129">
        <f>+$V$1*G504/$S$1</f>
        <v>0</v>
      </c>
      <c r="N504" s="129">
        <f>M504*$T$1/$V$1</f>
        <v>0</v>
      </c>
      <c r="O504" s="129">
        <f t="shared" si="57"/>
        <v>0</v>
      </c>
      <c r="P504" s="132">
        <f t="shared" si="56"/>
        <v>0</v>
      </c>
      <c r="Q504" s="132"/>
      <c r="R504" s="129">
        <f t="shared" si="62"/>
        <v>0</v>
      </c>
      <c r="S504" s="129">
        <f t="shared" si="59"/>
        <v>0</v>
      </c>
      <c r="T504" s="129">
        <f t="shared" si="60"/>
        <v>0</v>
      </c>
      <c r="U504" s="132"/>
      <c r="V504" s="132"/>
      <c r="W504" s="129">
        <f t="shared" si="63"/>
        <v>0</v>
      </c>
      <c r="X504" s="129">
        <f t="shared" si="64"/>
        <v>0</v>
      </c>
      <c r="Y504" s="129">
        <f t="shared" si="65"/>
        <v>0</v>
      </c>
      <c r="Z504" s="129"/>
      <c r="AB504" s="133"/>
    </row>
    <row r="505" spans="1:26" ht="15">
      <c r="A505" s="125" t="str">
        <f t="shared" si="61"/>
        <v>Others</v>
      </c>
      <c r="B505" s="126"/>
      <c r="C505" s="126"/>
      <c r="D505" s="126"/>
      <c r="E505" s="127"/>
      <c r="F505" s="127"/>
      <c r="G505" s="128"/>
      <c r="H505" s="129">
        <f t="shared" si="58"/>
        <v>0</v>
      </c>
      <c r="I505" s="126"/>
      <c r="J505" s="126" t="s">
        <v>14</v>
      </c>
      <c r="K505" s="131"/>
      <c r="L505" s="131"/>
      <c r="M505" s="129">
        <f>+$Z$1*G505/$W$1</f>
        <v>0</v>
      </c>
      <c r="N505" s="129">
        <f>M505*$X$1/$Z$1</f>
        <v>0</v>
      </c>
      <c r="O505" s="129">
        <f t="shared" si="57"/>
        <v>0</v>
      </c>
      <c r="P505" s="132">
        <f t="shared" si="56"/>
        <v>0</v>
      </c>
      <c r="Q505" s="132"/>
      <c r="R505" s="129">
        <f t="shared" si="62"/>
        <v>0</v>
      </c>
      <c r="S505" s="129">
        <f t="shared" si="59"/>
        <v>0</v>
      </c>
      <c r="T505" s="129">
        <f t="shared" si="60"/>
        <v>0</v>
      </c>
      <c r="U505" s="132"/>
      <c r="V505" s="132"/>
      <c r="W505" s="129">
        <f t="shared" si="63"/>
        <v>0</v>
      </c>
      <c r="X505" s="129">
        <f t="shared" si="64"/>
        <v>0</v>
      </c>
      <c r="Y505" s="129">
        <f t="shared" si="65"/>
        <v>0</v>
      </c>
      <c r="Z505" s="129"/>
    </row>
    <row r="506" spans="1:28" ht="15">
      <c r="A506" s="125" t="str">
        <f t="shared" si="61"/>
        <v>Individuals &amp; HUF</v>
      </c>
      <c r="B506" s="126"/>
      <c r="C506" s="126"/>
      <c r="D506" s="126"/>
      <c r="E506" s="127"/>
      <c r="F506" s="127"/>
      <c r="G506" s="128"/>
      <c r="H506" s="129">
        <f t="shared" si="58"/>
        <v>0</v>
      </c>
      <c r="I506" s="126"/>
      <c r="J506" s="126" t="s">
        <v>102</v>
      </c>
      <c r="K506" s="131"/>
      <c r="L506" s="131"/>
      <c r="M506" s="129">
        <f>+$V$1*G506/$S$1</f>
        <v>0</v>
      </c>
      <c r="N506" s="129">
        <f>M506*$T$1/$V$1</f>
        <v>0</v>
      </c>
      <c r="O506" s="129">
        <f t="shared" si="57"/>
        <v>0</v>
      </c>
      <c r="P506" s="132">
        <f t="shared" si="56"/>
        <v>0</v>
      </c>
      <c r="Q506" s="132"/>
      <c r="R506" s="129">
        <f t="shared" si="62"/>
        <v>0</v>
      </c>
      <c r="S506" s="129">
        <f t="shared" si="59"/>
        <v>0</v>
      </c>
      <c r="T506" s="129">
        <f t="shared" si="60"/>
        <v>0</v>
      </c>
      <c r="U506" s="132"/>
      <c r="V506" s="132"/>
      <c r="W506" s="129">
        <f t="shared" si="63"/>
        <v>0</v>
      </c>
      <c r="X506" s="129">
        <f t="shared" si="64"/>
        <v>0</v>
      </c>
      <c r="Y506" s="129">
        <f t="shared" si="65"/>
        <v>0</v>
      </c>
      <c r="Z506" s="129"/>
      <c r="AB506" s="133"/>
    </row>
    <row r="507" spans="1:26" ht="15">
      <c r="A507" s="125" t="str">
        <f t="shared" si="61"/>
        <v>Others</v>
      </c>
      <c r="B507" s="126"/>
      <c r="C507" s="126"/>
      <c r="D507" s="126"/>
      <c r="E507" s="127"/>
      <c r="F507" s="127"/>
      <c r="G507" s="128"/>
      <c r="H507" s="129">
        <f t="shared" si="58"/>
        <v>0</v>
      </c>
      <c r="I507" s="126"/>
      <c r="J507" s="126" t="s">
        <v>14</v>
      </c>
      <c r="K507" s="131"/>
      <c r="L507" s="131"/>
      <c r="M507" s="129">
        <f>+$Z$1*G507/$W$1</f>
        <v>0</v>
      </c>
      <c r="N507" s="129">
        <f>M507*$X$1/$Z$1</f>
        <v>0</v>
      </c>
      <c r="O507" s="129">
        <f t="shared" si="57"/>
        <v>0</v>
      </c>
      <c r="P507" s="132">
        <f t="shared" si="56"/>
        <v>0</v>
      </c>
      <c r="Q507" s="132"/>
      <c r="R507" s="129">
        <f t="shared" si="62"/>
        <v>0</v>
      </c>
      <c r="S507" s="129">
        <f t="shared" si="59"/>
        <v>0</v>
      </c>
      <c r="T507" s="129">
        <f t="shared" si="60"/>
        <v>0</v>
      </c>
      <c r="U507" s="132"/>
      <c r="V507" s="132"/>
      <c r="W507" s="129">
        <f t="shared" si="63"/>
        <v>0</v>
      </c>
      <c r="X507" s="129">
        <f t="shared" si="64"/>
        <v>0</v>
      </c>
      <c r="Y507" s="129">
        <f t="shared" si="65"/>
        <v>0</v>
      </c>
      <c r="Z507" s="129"/>
    </row>
    <row r="508" spans="1:28" ht="15">
      <c r="A508" s="125" t="str">
        <f t="shared" si="61"/>
        <v>Individuals &amp; HUF</v>
      </c>
      <c r="B508" s="126"/>
      <c r="C508" s="126"/>
      <c r="D508" s="126"/>
      <c r="E508" s="127"/>
      <c r="F508" s="127"/>
      <c r="G508" s="128"/>
      <c r="H508" s="129">
        <f t="shared" si="58"/>
        <v>0</v>
      </c>
      <c r="I508" s="126"/>
      <c r="J508" s="126" t="s">
        <v>102</v>
      </c>
      <c r="K508" s="131"/>
      <c r="L508" s="131"/>
      <c r="M508" s="129">
        <f>+$V$1*G508/$S$1</f>
        <v>0</v>
      </c>
      <c r="N508" s="129">
        <f>M508*$T$1/$V$1</f>
        <v>0</v>
      </c>
      <c r="O508" s="129">
        <f t="shared" si="57"/>
        <v>0</v>
      </c>
      <c r="P508" s="132">
        <f t="shared" si="56"/>
        <v>0</v>
      </c>
      <c r="Q508" s="132"/>
      <c r="R508" s="129">
        <f t="shared" si="62"/>
        <v>0</v>
      </c>
      <c r="S508" s="129">
        <f t="shared" si="59"/>
        <v>0</v>
      </c>
      <c r="T508" s="129">
        <f t="shared" si="60"/>
        <v>0</v>
      </c>
      <c r="U508" s="132"/>
      <c r="V508" s="132"/>
      <c r="W508" s="129">
        <f t="shared" si="63"/>
        <v>0</v>
      </c>
      <c r="X508" s="129">
        <f t="shared" si="64"/>
        <v>0</v>
      </c>
      <c r="Y508" s="129">
        <f t="shared" si="65"/>
        <v>0</v>
      </c>
      <c r="Z508" s="129"/>
      <c r="AB508" s="133"/>
    </row>
    <row r="509" spans="1:26" ht="15">
      <c r="A509" s="125" t="str">
        <f t="shared" si="61"/>
        <v>Others</v>
      </c>
      <c r="B509" s="126"/>
      <c r="C509" s="126"/>
      <c r="D509" s="126"/>
      <c r="E509" s="127"/>
      <c r="F509" s="127"/>
      <c r="G509" s="128"/>
      <c r="H509" s="129">
        <f t="shared" si="58"/>
        <v>0</v>
      </c>
      <c r="I509" s="126"/>
      <c r="J509" s="126" t="s">
        <v>14</v>
      </c>
      <c r="K509" s="131"/>
      <c r="L509" s="131"/>
      <c r="M509" s="129">
        <f>+$Z$1*G509/$W$1</f>
        <v>0</v>
      </c>
      <c r="N509" s="129">
        <f>M509*$X$1/$Z$1</f>
        <v>0</v>
      </c>
      <c r="O509" s="129">
        <f t="shared" si="57"/>
        <v>0</v>
      </c>
      <c r="P509" s="132">
        <f t="shared" si="56"/>
        <v>0</v>
      </c>
      <c r="Q509" s="132"/>
      <c r="R509" s="129">
        <f t="shared" si="62"/>
        <v>0</v>
      </c>
      <c r="S509" s="129">
        <f t="shared" si="59"/>
        <v>0</v>
      </c>
      <c r="T509" s="129">
        <f t="shared" si="60"/>
        <v>0</v>
      </c>
      <c r="U509" s="132"/>
      <c r="V509" s="132"/>
      <c r="W509" s="129">
        <f t="shared" si="63"/>
        <v>0</v>
      </c>
      <c r="X509" s="129">
        <f t="shared" si="64"/>
        <v>0</v>
      </c>
      <c r="Y509" s="129">
        <f t="shared" si="65"/>
        <v>0</v>
      </c>
      <c r="Z509" s="129"/>
    </row>
    <row r="510" spans="1:28" ht="15">
      <c r="A510" s="125" t="str">
        <f t="shared" si="61"/>
        <v>Individuals &amp; HUF</v>
      </c>
      <c r="B510" s="126"/>
      <c r="C510" s="126"/>
      <c r="D510" s="126"/>
      <c r="E510" s="127"/>
      <c r="F510" s="127"/>
      <c r="G510" s="128"/>
      <c r="H510" s="129">
        <f t="shared" si="58"/>
        <v>0</v>
      </c>
      <c r="I510" s="126"/>
      <c r="J510" s="126" t="s">
        <v>102</v>
      </c>
      <c r="K510" s="131"/>
      <c r="L510" s="131"/>
      <c r="M510" s="129">
        <f>+$V$1*G510/$S$1</f>
        <v>0</v>
      </c>
      <c r="N510" s="129">
        <f>M510*$T$1/$V$1</f>
        <v>0</v>
      </c>
      <c r="O510" s="129">
        <f t="shared" si="57"/>
        <v>0</v>
      </c>
      <c r="P510" s="132">
        <f t="shared" si="56"/>
        <v>0</v>
      </c>
      <c r="Q510" s="132"/>
      <c r="R510" s="129">
        <f t="shared" si="62"/>
        <v>0</v>
      </c>
      <c r="S510" s="129">
        <f t="shared" si="59"/>
        <v>0</v>
      </c>
      <c r="T510" s="129">
        <f t="shared" si="60"/>
        <v>0</v>
      </c>
      <c r="U510" s="132"/>
      <c r="V510" s="132"/>
      <c r="W510" s="129">
        <f t="shared" si="63"/>
        <v>0</v>
      </c>
      <c r="X510" s="129">
        <f t="shared" si="64"/>
        <v>0</v>
      </c>
      <c r="Y510" s="129">
        <f t="shared" si="65"/>
        <v>0</v>
      </c>
      <c r="Z510" s="129"/>
      <c r="AB510" s="133"/>
    </row>
    <row r="511" spans="1:26" ht="15">
      <c r="A511" s="125" t="str">
        <f t="shared" si="61"/>
        <v>Individuals &amp; HUF</v>
      </c>
      <c r="B511" s="126"/>
      <c r="C511" s="126"/>
      <c r="D511" s="126"/>
      <c r="E511" s="127"/>
      <c r="F511" s="127"/>
      <c r="G511" s="128"/>
      <c r="H511" s="129">
        <f t="shared" si="58"/>
        <v>0</v>
      </c>
      <c r="I511" s="126"/>
      <c r="J511" s="126" t="s">
        <v>102</v>
      </c>
      <c r="K511" s="131"/>
      <c r="L511" s="131"/>
      <c r="M511" s="129">
        <f>+$V$1*G511/$S$1</f>
        <v>0</v>
      </c>
      <c r="N511" s="129">
        <f>M511*$T$1/$V$1</f>
        <v>0</v>
      </c>
      <c r="O511" s="129">
        <f t="shared" si="57"/>
        <v>0</v>
      </c>
      <c r="P511" s="132">
        <f t="shared" si="56"/>
        <v>0</v>
      </c>
      <c r="Q511" s="132"/>
      <c r="R511" s="129">
        <f t="shared" si="62"/>
        <v>0</v>
      </c>
      <c r="S511" s="129">
        <f t="shared" si="59"/>
        <v>0</v>
      </c>
      <c r="T511" s="129">
        <f t="shared" si="60"/>
        <v>0</v>
      </c>
      <c r="U511" s="132"/>
      <c r="V511" s="132"/>
      <c r="W511" s="129">
        <f t="shared" si="63"/>
        <v>0</v>
      </c>
      <c r="X511" s="129">
        <f t="shared" si="64"/>
        <v>0</v>
      </c>
      <c r="Y511" s="129">
        <f t="shared" si="65"/>
        <v>0</v>
      </c>
      <c r="Z511" s="129"/>
    </row>
    <row r="512" spans="1:26" ht="15">
      <c r="A512" s="125" t="str">
        <f t="shared" si="61"/>
        <v>Others</v>
      </c>
      <c r="B512" s="126"/>
      <c r="C512" s="126"/>
      <c r="D512" s="126"/>
      <c r="E512" s="127"/>
      <c r="F512" s="127"/>
      <c r="G512" s="128"/>
      <c r="H512" s="129">
        <f t="shared" si="58"/>
        <v>0</v>
      </c>
      <c r="I512" s="126"/>
      <c r="J512" s="126" t="s">
        <v>14</v>
      </c>
      <c r="K512" s="131"/>
      <c r="L512" s="131"/>
      <c r="M512" s="129">
        <f>+$Z$1*G512/$W$1</f>
        <v>0</v>
      </c>
      <c r="N512" s="129">
        <f>M512*$X$1/$Z$1</f>
        <v>0</v>
      </c>
      <c r="O512" s="129">
        <f t="shared" si="57"/>
        <v>0</v>
      </c>
      <c r="P512" s="132">
        <f t="shared" si="56"/>
        <v>0</v>
      </c>
      <c r="Q512" s="132"/>
      <c r="R512" s="129">
        <f t="shared" si="62"/>
        <v>0</v>
      </c>
      <c r="S512" s="129">
        <f t="shared" si="59"/>
        <v>0</v>
      </c>
      <c r="T512" s="129">
        <f t="shared" si="60"/>
        <v>0</v>
      </c>
      <c r="U512" s="132"/>
      <c r="V512" s="132"/>
      <c r="W512" s="129">
        <f t="shared" si="63"/>
        <v>0</v>
      </c>
      <c r="X512" s="129">
        <f t="shared" si="64"/>
        <v>0</v>
      </c>
      <c r="Y512" s="129">
        <f t="shared" si="65"/>
        <v>0</v>
      </c>
      <c r="Z512" s="129"/>
    </row>
    <row r="513" spans="1:26" ht="15">
      <c r="A513" s="125" t="str">
        <f t="shared" si="61"/>
        <v>Others</v>
      </c>
      <c r="B513" s="126"/>
      <c r="C513" s="126"/>
      <c r="D513" s="126"/>
      <c r="E513" s="127"/>
      <c r="F513" s="127"/>
      <c r="G513" s="128"/>
      <c r="H513" s="129">
        <f t="shared" si="58"/>
        <v>0</v>
      </c>
      <c r="I513" s="126"/>
      <c r="J513" s="126" t="s">
        <v>14</v>
      </c>
      <c r="K513" s="131"/>
      <c r="L513" s="131"/>
      <c r="M513" s="129">
        <f>+$Z$1*G513/$W$1</f>
        <v>0</v>
      </c>
      <c r="N513" s="129">
        <f>M513*$X$1/$Z$1</f>
        <v>0</v>
      </c>
      <c r="O513" s="129">
        <f t="shared" si="57"/>
        <v>0</v>
      </c>
      <c r="P513" s="132">
        <f t="shared" si="56"/>
        <v>0</v>
      </c>
      <c r="Q513" s="132"/>
      <c r="R513" s="129">
        <f t="shared" si="62"/>
        <v>0</v>
      </c>
      <c r="S513" s="129">
        <f t="shared" si="59"/>
        <v>0</v>
      </c>
      <c r="T513" s="129">
        <f t="shared" si="60"/>
        <v>0</v>
      </c>
      <c r="U513" s="132"/>
      <c r="V513" s="132"/>
      <c r="W513" s="129">
        <f t="shared" si="63"/>
        <v>0</v>
      </c>
      <c r="X513" s="129">
        <f t="shared" si="64"/>
        <v>0</v>
      </c>
      <c r="Y513" s="129">
        <f t="shared" si="65"/>
        <v>0</v>
      </c>
      <c r="Z513" s="129"/>
    </row>
    <row r="514" spans="1:28" ht="15">
      <c r="A514" s="125" t="str">
        <f t="shared" si="61"/>
        <v>Individuals &amp; HUF</v>
      </c>
      <c r="B514" s="126"/>
      <c r="C514" s="126"/>
      <c r="D514" s="126"/>
      <c r="E514" s="127"/>
      <c r="F514" s="127"/>
      <c r="G514" s="128"/>
      <c r="H514" s="129">
        <f t="shared" si="58"/>
        <v>0</v>
      </c>
      <c r="I514" s="126"/>
      <c r="J514" s="126" t="s">
        <v>102</v>
      </c>
      <c r="K514" s="131"/>
      <c r="L514" s="131"/>
      <c r="M514" s="129">
        <f>+$V$1*G514/$S$1</f>
        <v>0</v>
      </c>
      <c r="N514" s="129">
        <f>M514*$T$1/$V$1</f>
        <v>0</v>
      </c>
      <c r="O514" s="129">
        <f t="shared" si="57"/>
        <v>0</v>
      </c>
      <c r="P514" s="132">
        <f aca="true" t="shared" si="66" ref="P514:P577">+O514-G514</f>
        <v>0</v>
      </c>
      <c r="Q514" s="132"/>
      <c r="R514" s="129">
        <f t="shared" si="62"/>
        <v>0</v>
      </c>
      <c r="S514" s="129">
        <f t="shared" si="59"/>
        <v>0</v>
      </c>
      <c r="T514" s="129">
        <f t="shared" si="60"/>
        <v>0</v>
      </c>
      <c r="U514" s="132"/>
      <c r="V514" s="132"/>
      <c r="W514" s="129">
        <f t="shared" si="63"/>
        <v>0</v>
      </c>
      <c r="X514" s="129">
        <f t="shared" si="64"/>
        <v>0</v>
      </c>
      <c r="Y514" s="129">
        <f t="shared" si="65"/>
        <v>0</v>
      </c>
      <c r="Z514" s="129"/>
      <c r="AB514" s="133"/>
    </row>
    <row r="515" spans="1:26" ht="15">
      <c r="A515" s="125" t="str">
        <f t="shared" si="61"/>
        <v>Others</v>
      </c>
      <c r="B515" s="126"/>
      <c r="C515" s="126"/>
      <c r="D515" s="126"/>
      <c r="E515" s="127"/>
      <c r="F515" s="127"/>
      <c r="G515" s="128"/>
      <c r="H515" s="129">
        <f t="shared" si="58"/>
        <v>0</v>
      </c>
      <c r="I515" s="126"/>
      <c r="J515" s="126" t="s">
        <v>14</v>
      </c>
      <c r="K515" s="131"/>
      <c r="L515" s="131"/>
      <c r="M515" s="129">
        <f>+$Z$1*G515/$W$1</f>
        <v>0</v>
      </c>
      <c r="N515" s="129">
        <f>M515*$X$1/$Z$1</f>
        <v>0</v>
      </c>
      <c r="O515" s="129">
        <f aca="true" t="shared" si="67" ref="O515:O578">+M515-N515</f>
        <v>0</v>
      </c>
      <c r="P515" s="132">
        <f t="shared" si="66"/>
        <v>0</v>
      </c>
      <c r="Q515" s="132"/>
      <c r="R515" s="129">
        <f t="shared" si="62"/>
        <v>0</v>
      </c>
      <c r="S515" s="129">
        <f t="shared" si="59"/>
        <v>0</v>
      </c>
      <c r="T515" s="129">
        <f t="shared" si="60"/>
        <v>0</v>
      </c>
      <c r="U515" s="132"/>
      <c r="V515" s="132"/>
      <c r="W515" s="129">
        <f t="shared" si="63"/>
        <v>0</v>
      </c>
      <c r="X515" s="129">
        <f t="shared" si="64"/>
        <v>0</v>
      </c>
      <c r="Y515" s="129">
        <f t="shared" si="65"/>
        <v>0</v>
      </c>
      <c r="Z515" s="129"/>
    </row>
    <row r="516" spans="1:28" ht="15">
      <c r="A516" s="125" t="str">
        <f t="shared" si="61"/>
        <v>Individuals &amp; HUF</v>
      </c>
      <c r="B516" s="126"/>
      <c r="C516" s="126"/>
      <c r="D516" s="126"/>
      <c r="E516" s="127"/>
      <c r="F516" s="127"/>
      <c r="G516" s="128"/>
      <c r="H516" s="129">
        <f t="shared" si="58"/>
        <v>0</v>
      </c>
      <c r="I516" s="126"/>
      <c r="J516" s="126" t="s">
        <v>102</v>
      </c>
      <c r="K516" s="131"/>
      <c r="L516" s="131"/>
      <c r="M516" s="129">
        <f>+$V$1*G516/$S$1</f>
        <v>0</v>
      </c>
      <c r="N516" s="129">
        <f>M516*$T$1/$V$1</f>
        <v>0</v>
      </c>
      <c r="O516" s="129">
        <f t="shared" si="67"/>
        <v>0</v>
      </c>
      <c r="P516" s="132">
        <f t="shared" si="66"/>
        <v>0</v>
      </c>
      <c r="Q516" s="132"/>
      <c r="R516" s="129">
        <f t="shared" si="62"/>
        <v>0</v>
      </c>
      <c r="S516" s="129">
        <f t="shared" si="59"/>
        <v>0</v>
      </c>
      <c r="T516" s="129">
        <f t="shared" si="60"/>
        <v>0</v>
      </c>
      <c r="U516" s="132"/>
      <c r="V516" s="132"/>
      <c r="W516" s="129">
        <f t="shared" si="63"/>
        <v>0</v>
      </c>
      <c r="X516" s="129">
        <f t="shared" si="64"/>
        <v>0</v>
      </c>
      <c r="Y516" s="129">
        <f t="shared" si="65"/>
        <v>0</v>
      </c>
      <c r="Z516" s="129"/>
      <c r="AB516" s="133"/>
    </row>
    <row r="517" spans="1:26" ht="15">
      <c r="A517" s="125" t="str">
        <f t="shared" si="61"/>
        <v>Others</v>
      </c>
      <c r="B517" s="126"/>
      <c r="C517" s="126"/>
      <c r="D517" s="126"/>
      <c r="E517" s="127"/>
      <c r="F517" s="127"/>
      <c r="G517" s="128"/>
      <c r="H517" s="129">
        <f t="shared" si="58"/>
        <v>0</v>
      </c>
      <c r="I517" s="126"/>
      <c r="J517" s="126" t="s">
        <v>14</v>
      </c>
      <c r="K517" s="131"/>
      <c r="L517" s="131"/>
      <c r="M517" s="129">
        <f>+$Z$1*G517/$W$1</f>
        <v>0</v>
      </c>
      <c r="N517" s="129">
        <f>M517*$X$1/$Z$1</f>
        <v>0</v>
      </c>
      <c r="O517" s="129">
        <f t="shared" si="67"/>
        <v>0</v>
      </c>
      <c r="P517" s="132">
        <f t="shared" si="66"/>
        <v>0</v>
      </c>
      <c r="Q517" s="132"/>
      <c r="R517" s="129">
        <f t="shared" si="62"/>
        <v>0</v>
      </c>
      <c r="S517" s="129">
        <f t="shared" si="59"/>
        <v>0</v>
      </c>
      <c r="T517" s="129">
        <f t="shared" si="60"/>
        <v>0</v>
      </c>
      <c r="U517" s="132"/>
      <c r="V517" s="132"/>
      <c r="W517" s="129">
        <f t="shared" si="63"/>
        <v>0</v>
      </c>
      <c r="X517" s="129">
        <f t="shared" si="64"/>
        <v>0</v>
      </c>
      <c r="Y517" s="129">
        <f t="shared" si="65"/>
        <v>0</v>
      </c>
      <c r="Z517" s="129"/>
    </row>
    <row r="518" spans="1:28" ht="15">
      <c r="A518" s="125" t="str">
        <f t="shared" si="61"/>
        <v>Individuals &amp; HUF</v>
      </c>
      <c r="B518" s="126"/>
      <c r="C518" s="126"/>
      <c r="D518" s="126"/>
      <c r="E518" s="127"/>
      <c r="F518" s="127"/>
      <c r="G518" s="128"/>
      <c r="H518" s="129">
        <f t="shared" si="58"/>
        <v>0</v>
      </c>
      <c r="I518" s="126"/>
      <c r="J518" s="126" t="s">
        <v>102</v>
      </c>
      <c r="K518" s="131"/>
      <c r="L518" s="131"/>
      <c r="M518" s="129">
        <f>+$V$1*G518/$S$1</f>
        <v>0</v>
      </c>
      <c r="N518" s="129">
        <f>M518*$T$1/$V$1</f>
        <v>0</v>
      </c>
      <c r="O518" s="129">
        <f t="shared" si="67"/>
        <v>0</v>
      </c>
      <c r="P518" s="132">
        <f t="shared" si="66"/>
        <v>0</v>
      </c>
      <c r="Q518" s="132"/>
      <c r="R518" s="129">
        <f t="shared" si="62"/>
        <v>0</v>
      </c>
      <c r="S518" s="129">
        <f t="shared" si="59"/>
        <v>0</v>
      </c>
      <c r="T518" s="129">
        <f t="shared" si="60"/>
        <v>0</v>
      </c>
      <c r="U518" s="132"/>
      <c r="V518" s="132"/>
      <c r="W518" s="129">
        <f t="shared" si="63"/>
        <v>0</v>
      </c>
      <c r="X518" s="129">
        <f t="shared" si="64"/>
        <v>0</v>
      </c>
      <c r="Y518" s="129">
        <f t="shared" si="65"/>
        <v>0</v>
      </c>
      <c r="Z518" s="129"/>
      <c r="AB518" s="133"/>
    </row>
    <row r="519" spans="1:26" ht="15">
      <c r="A519" s="125" t="str">
        <f t="shared" si="61"/>
        <v>Others</v>
      </c>
      <c r="B519" s="126"/>
      <c r="C519" s="126"/>
      <c r="D519" s="126"/>
      <c r="E519" s="127"/>
      <c r="F519" s="127"/>
      <c r="G519" s="128"/>
      <c r="H519" s="129">
        <f t="shared" si="58"/>
        <v>0</v>
      </c>
      <c r="I519" s="126"/>
      <c r="J519" s="126" t="s">
        <v>14</v>
      </c>
      <c r="K519" s="131"/>
      <c r="L519" s="131"/>
      <c r="M519" s="129">
        <f>+$Z$1*G519/$W$1</f>
        <v>0</v>
      </c>
      <c r="N519" s="129">
        <f>M519*$X$1/$Z$1</f>
        <v>0</v>
      </c>
      <c r="O519" s="129">
        <f t="shared" si="67"/>
        <v>0</v>
      </c>
      <c r="P519" s="132">
        <f t="shared" si="66"/>
        <v>0</v>
      </c>
      <c r="Q519" s="132"/>
      <c r="R519" s="129">
        <f t="shared" si="62"/>
        <v>0</v>
      </c>
      <c r="S519" s="129">
        <f t="shared" si="59"/>
        <v>0</v>
      </c>
      <c r="T519" s="129">
        <f t="shared" si="60"/>
        <v>0</v>
      </c>
      <c r="U519" s="132"/>
      <c r="V519" s="132"/>
      <c r="W519" s="129">
        <f t="shared" si="63"/>
        <v>0</v>
      </c>
      <c r="X519" s="129">
        <f t="shared" si="64"/>
        <v>0</v>
      </c>
      <c r="Y519" s="129">
        <f t="shared" si="65"/>
        <v>0</v>
      </c>
      <c r="Z519" s="129"/>
    </row>
    <row r="520" spans="1:28" ht="15">
      <c r="A520" s="125" t="str">
        <f t="shared" si="61"/>
        <v>Individuals &amp; HUF</v>
      </c>
      <c r="B520" s="126"/>
      <c r="C520" s="126"/>
      <c r="D520" s="126"/>
      <c r="E520" s="127"/>
      <c r="F520" s="127"/>
      <c r="G520" s="128"/>
      <c r="H520" s="129">
        <f t="shared" si="58"/>
        <v>0</v>
      </c>
      <c r="I520" s="126"/>
      <c r="J520" s="126" t="s">
        <v>102</v>
      </c>
      <c r="K520" s="131"/>
      <c r="L520" s="131"/>
      <c r="M520" s="129">
        <f>+$V$1*G520/$S$1</f>
        <v>0</v>
      </c>
      <c r="N520" s="129">
        <f>M520*$T$1/$V$1</f>
        <v>0</v>
      </c>
      <c r="O520" s="129">
        <f t="shared" si="67"/>
        <v>0</v>
      </c>
      <c r="P520" s="132">
        <f t="shared" si="66"/>
        <v>0</v>
      </c>
      <c r="Q520" s="132"/>
      <c r="R520" s="129">
        <f t="shared" si="62"/>
        <v>0</v>
      </c>
      <c r="S520" s="129">
        <f t="shared" si="59"/>
        <v>0</v>
      </c>
      <c r="T520" s="129">
        <f t="shared" si="60"/>
        <v>0</v>
      </c>
      <c r="U520" s="132"/>
      <c r="V520" s="132"/>
      <c r="W520" s="129">
        <f t="shared" si="63"/>
        <v>0</v>
      </c>
      <c r="X520" s="129">
        <f t="shared" si="64"/>
        <v>0</v>
      </c>
      <c r="Y520" s="129">
        <f t="shared" si="65"/>
        <v>0</v>
      </c>
      <c r="Z520" s="129"/>
      <c r="AB520" s="133"/>
    </row>
    <row r="521" spans="1:26" ht="15">
      <c r="A521" s="125" t="str">
        <f t="shared" si="61"/>
        <v>Others</v>
      </c>
      <c r="B521" s="126"/>
      <c r="C521" s="126"/>
      <c r="D521" s="126"/>
      <c r="E521" s="127"/>
      <c r="F521" s="127"/>
      <c r="G521" s="128"/>
      <c r="H521" s="129">
        <f t="shared" si="58"/>
        <v>0</v>
      </c>
      <c r="I521" s="126"/>
      <c r="J521" s="126" t="s">
        <v>14</v>
      </c>
      <c r="K521" s="131"/>
      <c r="L521" s="131"/>
      <c r="M521" s="129">
        <f>+$Z$1*G521/$W$1</f>
        <v>0</v>
      </c>
      <c r="N521" s="129">
        <f>M521*$X$1/$Z$1</f>
        <v>0</v>
      </c>
      <c r="O521" s="129">
        <f t="shared" si="67"/>
        <v>0</v>
      </c>
      <c r="P521" s="132">
        <f t="shared" si="66"/>
        <v>0</v>
      </c>
      <c r="Q521" s="132"/>
      <c r="R521" s="129">
        <f t="shared" si="62"/>
        <v>0</v>
      </c>
      <c r="S521" s="129">
        <f t="shared" si="59"/>
        <v>0</v>
      </c>
      <c r="T521" s="129">
        <f t="shared" si="60"/>
        <v>0</v>
      </c>
      <c r="U521" s="132"/>
      <c r="V521" s="132"/>
      <c r="W521" s="129">
        <f t="shared" si="63"/>
        <v>0</v>
      </c>
      <c r="X521" s="129">
        <f t="shared" si="64"/>
        <v>0</v>
      </c>
      <c r="Y521" s="129">
        <f t="shared" si="65"/>
        <v>0</v>
      </c>
      <c r="Z521" s="129"/>
    </row>
    <row r="522" spans="1:28" ht="15">
      <c r="A522" s="125" t="str">
        <f t="shared" si="61"/>
        <v>Individuals &amp; HUF</v>
      </c>
      <c r="B522" s="126"/>
      <c r="C522" s="126"/>
      <c r="D522" s="126"/>
      <c r="E522" s="127"/>
      <c r="F522" s="127"/>
      <c r="G522" s="128"/>
      <c r="H522" s="129">
        <f t="shared" si="58"/>
        <v>0</v>
      </c>
      <c r="I522" s="126"/>
      <c r="J522" s="126" t="s">
        <v>102</v>
      </c>
      <c r="K522" s="131"/>
      <c r="L522" s="131"/>
      <c r="M522" s="129">
        <f>+$V$1*G522/$S$1</f>
        <v>0</v>
      </c>
      <c r="N522" s="129">
        <f>M522*$T$1/$V$1</f>
        <v>0</v>
      </c>
      <c r="O522" s="129">
        <f t="shared" si="67"/>
        <v>0</v>
      </c>
      <c r="P522" s="132">
        <f t="shared" si="66"/>
        <v>0</v>
      </c>
      <c r="Q522" s="132"/>
      <c r="R522" s="129">
        <f t="shared" si="62"/>
        <v>0</v>
      </c>
      <c r="S522" s="129">
        <f t="shared" si="59"/>
        <v>0</v>
      </c>
      <c r="T522" s="129">
        <f t="shared" si="60"/>
        <v>0</v>
      </c>
      <c r="U522" s="132"/>
      <c r="V522" s="132"/>
      <c r="W522" s="129">
        <f t="shared" si="63"/>
        <v>0</v>
      </c>
      <c r="X522" s="129">
        <f t="shared" si="64"/>
        <v>0</v>
      </c>
      <c r="Y522" s="129">
        <f t="shared" si="65"/>
        <v>0</v>
      </c>
      <c r="Z522" s="129"/>
      <c r="AB522" s="133"/>
    </row>
    <row r="523" spans="1:26" ht="15">
      <c r="A523" s="125" t="str">
        <f t="shared" si="61"/>
        <v>Individuals &amp; HUF</v>
      </c>
      <c r="B523" s="126"/>
      <c r="C523" s="126"/>
      <c r="D523" s="126"/>
      <c r="E523" s="127"/>
      <c r="F523" s="127"/>
      <c r="G523" s="128"/>
      <c r="H523" s="129">
        <f t="shared" si="58"/>
        <v>0</v>
      </c>
      <c r="I523" s="126"/>
      <c r="J523" s="126" t="s">
        <v>102</v>
      </c>
      <c r="K523" s="131"/>
      <c r="L523" s="131"/>
      <c r="M523" s="129">
        <f>+$V$1*G523/$S$1</f>
        <v>0</v>
      </c>
      <c r="N523" s="129">
        <f>M523*$T$1/$V$1</f>
        <v>0</v>
      </c>
      <c r="O523" s="129">
        <f t="shared" si="67"/>
        <v>0</v>
      </c>
      <c r="P523" s="132">
        <f t="shared" si="66"/>
        <v>0</v>
      </c>
      <c r="Q523" s="132"/>
      <c r="R523" s="129">
        <f t="shared" si="62"/>
        <v>0</v>
      </c>
      <c r="S523" s="129">
        <f t="shared" si="59"/>
        <v>0</v>
      </c>
      <c r="T523" s="129">
        <f t="shared" si="60"/>
        <v>0</v>
      </c>
      <c r="U523" s="132"/>
      <c r="V523" s="132"/>
      <c r="W523" s="129">
        <f t="shared" si="63"/>
        <v>0</v>
      </c>
      <c r="X523" s="129">
        <f t="shared" si="64"/>
        <v>0</v>
      </c>
      <c r="Y523" s="129">
        <f t="shared" si="65"/>
        <v>0</v>
      </c>
      <c r="Z523" s="129"/>
    </row>
    <row r="524" spans="1:26" ht="15">
      <c r="A524" s="125" t="str">
        <f t="shared" si="61"/>
        <v>Others</v>
      </c>
      <c r="B524" s="126"/>
      <c r="C524" s="126"/>
      <c r="D524" s="126"/>
      <c r="E524" s="127"/>
      <c r="F524" s="127"/>
      <c r="G524" s="128"/>
      <c r="H524" s="129">
        <f t="shared" si="58"/>
        <v>0</v>
      </c>
      <c r="I524" s="126"/>
      <c r="J524" s="126" t="s">
        <v>14</v>
      </c>
      <c r="K524" s="131"/>
      <c r="L524" s="131"/>
      <c r="M524" s="129">
        <f>+$Z$1*G524/$W$1</f>
        <v>0</v>
      </c>
      <c r="N524" s="129">
        <f>M524*$X$1/$Z$1</f>
        <v>0</v>
      </c>
      <c r="O524" s="129">
        <f t="shared" si="67"/>
        <v>0</v>
      </c>
      <c r="P524" s="132">
        <f t="shared" si="66"/>
        <v>0</v>
      </c>
      <c r="Q524" s="132"/>
      <c r="R524" s="129">
        <f t="shared" si="62"/>
        <v>0</v>
      </c>
      <c r="S524" s="129">
        <f t="shared" si="59"/>
        <v>0</v>
      </c>
      <c r="T524" s="129">
        <f t="shared" si="60"/>
        <v>0</v>
      </c>
      <c r="U524" s="132"/>
      <c r="V524" s="132"/>
      <c r="W524" s="129">
        <f t="shared" si="63"/>
        <v>0</v>
      </c>
      <c r="X524" s="129">
        <f t="shared" si="64"/>
        <v>0</v>
      </c>
      <c r="Y524" s="129">
        <f t="shared" si="65"/>
        <v>0</v>
      </c>
      <c r="Z524" s="129"/>
    </row>
    <row r="525" spans="1:26" ht="15">
      <c r="A525" s="125" t="str">
        <f t="shared" si="61"/>
        <v>Others</v>
      </c>
      <c r="B525" s="126"/>
      <c r="C525" s="126"/>
      <c r="D525" s="126"/>
      <c r="E525" s="127"/>
      <c r="F525" s="127"/>
      <c r="G525" s="128"/>
      <c r="H525" s="129">
        <f t="shared" si="58"/>
        <v>0</v>
      </c>
      <c r="I525" s="126"/>
      <c r="J525" s="126" t="s">
        <v>14</v>
      </c>
      <c r="K525" s="131"/>
      <c r="L525" s="131"/>
      <c r="M525" s="129">
        <f>+$Z$1*G525/$W$1</f>
        <v>0</v>
      </c>
      <c r="N525" s="129">
        <f>M525*$X$1/$Z$1</f>
        <v>0</v>
      </c>
      <c r="O525" s="129">
        <f t="shared" si="67"/>
        <v>0</v>
      </c>
      <c r="P525" s="132">
        <f t="shared" si="66"/>
        <v>0</v>
      </c>
      <c r="Q525" s="132"/>
      <c r="R525" s="129">
        <f t="shared" si="62"/>
        <v>0</v>
      </c>
      <c r="S525" s="129">
        <f t="shared" si="59"/>
        <v>0</v>
      </c>
      <c r="T525" s="129">
        <f t="shared" si="60"/>
        <v>0</v>
      </c>
      <c r="U525" s="132"/>
      <c r="V525" s="132"/>
      <c r="W525" s="129">
        <f t="shared" si="63"/>
        <v>0</v>
      </c>
      <c r="X525" s="129">
        <f t="shared" si="64"/>
        <v>0</v>
      </c>
      <c r="Y525" s="129">
        <f t="shared" si="65"/>
        <v>0</v>
      </c>
      <c r="Z525" s="129"/>
    </row>
    <row r="526" spans="1:28" ht="15">
      <c r="A526" s="125" t="str">
        <f t="shared" si="61"/>
        <v>Individuals &amp; HUF</v>
      </c>
      <c r="B526" s="126"/>
      <c r="C526" s="126"/>
      <c r="D526" s="126"/>
      <c r="E526" s="127"/>
      <c r="F526" s="127"/>
      <c r="G526" s="128"/>
      <c r="H526" s="129">
        <f t="shared" si="58"/>
        <v>0</v>
      </c>
      <c r="I526" s="126"/>
      <c r="J526" s="126" t="s">
        <v>102</v>
      </c>
      <c r="K526" s="131"/>
      <c r="L526" s="131"/>
      <c r="M526" s="129">
        <f>+$V$1*G526/$S$1</f>
        <v>0</v>
      </c>
      <c r="N526" s="129">
        <f>M526*$T$1/$V$1</f>
        <v>0</v>
      </c>
      <c r="O526" s="129">
        <f t="shared" si="67"/>
        <v>0</v>
      </c>
      <c r="P526" s="132">
        <f t="shared" si="66"/>
        <v>0</v>
      </c>
      <c r="Q526" s="132"/>
      <c r="R526" s="129">
        <f t="shared" si="62"/>
        <v>0</v>
      </c>
      <c r="S526" s="129">
        <f t="shared" si="59"/>
        <v>0</v>
      </c>
      <c r="T526" s="129">
        <f t="shared" si="60"/>
        <v>0</v>
      </c>
      <c r="U526" s="132"/>
      <c r="V526" s="132"/>
      <c r="W526" s="129">
        <f t="shared" si="63"/>
        <v>0</v>
      </c>
      <c r="X526" s="129">
        <f t="shared" si="64"/>
        <v>0</v>
      </c>
      <c r="Y526" s="129">
        <f t="shared" si="65"/>
        <v>0</v>
      </c>
      <c r="Z526" s="129"/>
      <c r="AB526" s="133"/>
    </row>
    <row r="527" spans="1:26" ht="15">
      <c r="A527" s="125" t="str">
        <f t="shared" si="61"/>
        <v>Others</v>
      </c>
      <c r="B527" s="126"/>
      <c r="C527" s="126"/>
      <c r="D527" s="126"/>
      <c r="E527" s="127"/>
      <c r="F527" s="127"/>
      <c r="G527" s="128"/>
      <c r="H527" s="129">
        <f t="shared" si="58"/>
        <v>0</v>
      </c>
      <c r="I527" s="126"/>
      <c r="J527" s="126" t="s">
        <v>14</v>
      </c>
      <c r="K527" s="131"/>
      <c r="L527" s="131"/>
      <c r="M527" s="129">
        <f>+$Z$1*G527/$W$1</f>
        <v>0</v>
      </c>
      <c r="N527" s="129">
        <f>M527*$X$1/$Z$1</f>
        <v>0</v>
      </c>
      <c r="O527" s="129">
        <f t="shared" si="67"/>
        <v>0</v>
      </c>
      <c r="P527" s="132">
        <f t="shared" si="66"/>
        <v>0</v>
      </c>
      <c r="Q527" s="132"/>
      <c r="R527" s="129">
        <f t="shared" si="62"/>
        <v>0</v>
      </c>
      <c r="S527" s="129">
        <f t="shared" si="59"/>
        <v>0</v>
      </c>
      <c r="T527" s="129">
        <f t="shared" si="60"/>
        <v>0</v>
      </c>
      <c r="U527" s="132"/>
      <c r="V527" s="132"/>
      <c r="W527" s="129">
        <f t="shared" si="63"/>
        <v>0</v>
      </c>
      <c r="X527" s="129">
        <f t="shared" si="64"/>
        <v>0</v>
      </c>
      <c r="Y527" s="129">
        <f t="shared" si="65"/>
        <v>0</v>
      </c>
      <c r="Z527" s="129"/>
    </row>
    <row r="528" spans="1:28" ht="15">
      <c r="A528" s="125" t="str">
        <f t="shared" si="61"/>
        <v>Individuals &amp; HUF</v>
      </c>
      <c r="B528" s="126"/>
      <c r="C528" s="126"/>
      <c r="D528" s="126"/>
      <c r="E528" s="127"/>
      <c r="F528" s="127"/>
      <c r="G528" s="128"/>
      <c r="H528" s="129">
        <f t="shared" si="58"/>
        <v>0</v>
      </c>
      <c r="I528" s="126"/>
      <c r="J528" s="126" t="s">
        <v>102</v>
      </c>
      <c r="K528" s="131"/>
      <c r="L528" s="131"/>
      <c r="M528" s="129">
        <f>+$V$1*G528/$S$1</f>
        <v>0</v>
      </c>
      <c r="N528" s="129">
        <f>M528*$T$1/$V$1</f>
        <v>0</v>
      </c>
      <c r="O528" s="129">
        <f t="shared" si="67"/>
        <v>0</v>
      </c>
      <c r="P528" s="132">
        <f t="shared" si="66"/>
        <v>0</v>
      </c>
      <c r="Q528" s="132"/>
      <c r="R528" s="129">
        <f t="shared" si="62"/>
        <v>0</v>
      </c>
      <c r="S528" s="129">
        <f t="shared" si="59"/>
        <v>0</v>
      </c>
      <c r="T528" s="129">
        <f t="shared" si="60"/>
        <v>0</v>
      </c>
      <c r="U528" s="132"/>
      <c r="V528" s="132"/>
      <c r="W528" s="129">
        <f t="shared" si="63"/>
        <v>0</v>
      </c>
      <c r="X528" s="129">
        <f t="shared" si="64"/>
        <v>0</v>
      </c>
      <c r="Y528" s="129">
        <f t="shared" si="65"/>
        <v>0</v>
      </c>
      <c r="Z528" s="129"/>
      <c r="AB528" s="133"/>
    </row>
    <row r="529" spans="1:26" ht="15">
      <c r="A529" s="125" t="str">
        <f t="shared" si="61"/>
        <v>Others</v>
      </c>
      <c r="B529" s="126"/>
      <c r="C529" s="126"/>
      <c r="D529" s="126"/>
      <c r="E529" s="127"/>
      <c r="F529" s="127"/>
      <c r="G529" s="128"/>
      <c r="H529" s="129">
        <f t="shared" si="58"/>
        <v>0</v>
      </c>
      <c r="I529" s="126"/>
      <c r="J529" s="126" t="s">
        <v>14</v>
      </c>
      <c r="K529" s="131"/>
      <c r="L529" s="131"/>
      <c r="M529" s="129">
        <f>+$Z$1*G529/$W$1</f>
        <v>0</v>
      </c>
      <c r="N529" s="129">
        <f>M529*$X$1/$Z$1</f>
        <v>0</v>
      </c>
      <c r="O529" s="129">
        <f t="shared" si="67"/>
        <v>0</v>
      </c>
      <c r="P529" s="132">
        <f t="shared" si="66"/>
        <v>0</v>
      </c>
      <c r="Q529" s="132"/>
      <c r="R529" s="129">
        <f t="shared" si="62"/>
        <v>0</v>
      </c>
      <c r="S529" s="129">
        <f t="shared" si="59"/>
        <v>0</v>
      </c>
      <c r="T529" s="129">
        <f t="shared" si="60"/>
        <v>0</v>
      </c>
      <c r="U529" s="132"/>
      <c r="V529" s="132"/>
      <c r="W529" s="129">
        <f t="shared" si="63"/>
        <v>0</v>
      </c>
      <c r="X529" s="129">
        <f t="shared" si="64"/>
        <v>0</v>
      </c>
      <c r="Y529" s="129">
        <f t="shared" si="65"/>
        <v>0</v>
      </c>
      <c r="Z529" s="129"/>
    </row>
    <row r="530" spans="1:28" ht="15">
      <c r="A530" s="125" t="str">
        <f t="shared" si="61"/>
        <v>Individuals &amp; HUF</v>
      </c>
      <c r="B530" s="126"/>
      <c r="C530" s="126"/>
      <c r="D530" s="126"/>
      <c r="E530" s="127"/>
      <c r="F530" s="127"/>
      <c r="G530" s="128"/>
      <c r="H530" s="129">
        <f t="shared" si="58"/>
        <v>0</v>
      </c>
      <c r="I530" s="126"/>
      <c r="J530" s="126" t="s">
        <v>102</v>
      </c>
      <c r="K530" s="131"/>
      <c r="L530" s="131"/>
      <c r="M530" s="129">
        <f>+$V$1*G530/$S$1</f>
        <v>0</v>
      </c>
      <c r="N530" s="129">
        <f>M530*$T$1/$V$1</f>
        <v>0</v>
      </c>
      <c r="O530" s="129">
        <f t="shared" si="67"/>
        <v>0</v>
      </c>
      <c r="P530" s="132">
        <f t="shared" si="66"/>
        <v>0</v>
      </c>
      <c r="Q530" s="132"/>
      <c r="R530" s="129">
        <f t="shared" si="62"/>
        <v>0</v>
      </c>
      <c r="S530" s="129">
        <f t="shared" si="59"/>
        <v>0</v>
      </c>
      <c r="T530" s="129">
        <f t="shared" si="60"/>
        <v>0</v>
      </c>
      <c r="U530" s="132"/>
      <c r="V530" s="132"/>
      <c r="W530" s="129">
        <f t="shared" si="63"/>
        <v>0</v>
      </c>
      <c r="X530" s="129">
        <f t="shared" si="64"/>
        <v>0</v>
      </c>
      <c r="Y530" s="129">
        <f t="shared" si="65"/>
        <v>0</v>
      </c>
      <c r="Z530" s="129"/>
      <c r="AB530" s="133"/>
    </row>
    <row r="531" spans="1:26" ht="15">
      <c r="A531" s="125" t="str">
        <f t="shared" si="61"/>
        <v>Others</v>
      </c>
      <c r="B531" s="126"/>
      <c r="C531" s="126"/>
      <c r="D531" s="126"/>
      <c r="E531" s="127"/>
      <c r="F531" s="127"/>
      <c r="G531" s="128"/>
      <c r="H531" s="129">
        <f t="shared" si="58"/>
        <v>0</v>
      </c>
      <c r="I531" s="126"/>
      <c r="J531" s="126" t="s">
        <v>14</v>
      </c>
      <c r="K531" s="131"/>
      <c r="L531" s="131"/>
      <c r="M531" s="129">
        <f>+$Z$1*G531/$W$1</f>
        <v>0</v>
      </c>
      <c r="N531" s="129">
        <f>M531*$X$1/$Z$1</f>
        <v>0</v>
      </c>
      <c r="O531" s="129">
        <f t="shared" si="67"/>
        <v>0</v>
      </c>
      <c r="P531" s="132">
        <f t="shared" si="66"/>
        <v>0</v>
      </c>
      <c r="Q531" s="132"/>
      <c r="R531" s="129">
        <f t="shared" si="62"/>
        <v>0</v>
      </c>
      <c r="S531" s="129">
        <f t="shared" si="59"/>
        <v>0</v>
      </c>
      <c r="T531" s="129">
        <f t="shared" si="60"/>
        <v>0</v>
      </c>
      <c r="U531" s="132"/>
      <c r="V531" s="132"/>
      <c r="W531" s="129">
        <f t="shared" si="63"/>
        <v>0</v>
      </c>
      <c r="X531" s="129">
        <f t="shared" si="64"/>
        <v>0</v>
      </c>
      <c r="Y531" s="129">
        <f t="shared" si="65"/>
        <v>0</v>
      </c>
      <c r="Z531" s="129"/>
    </row>
    <row r="532" spans="1:28" ht="15">
      <c r="A532" s="125" t="str">
        <f t="shared" si="61"/>
        <v>Individuals &amp; HUF</v>
      </c>
      <c r="B532" s="126"/>
      <c r="C532" s="126"/>
      <c r="D532" s="126"/>
      <c r="E532" s="127"/>
      <c r="F532" s="127"/>
      <c r="G532" s="128"/>
      <c r="H532" s="129">
        <f aca="true" t="shared" si="68" ref="H532:H595">+G532</f>
        <v>0</v>
      </c>
      <c r="I532" s="126"/>
      <c r="J532" s="126" t="s">
        <v>102</v>
      </c>
      <c r="K532" s="131"/>
      <c r="L532" s="131"/>
      <c r="M532" s="129">
        <f>+$V$1*G532/$S$1</f>
        <v>0</v>
      </c>
      <c r="N532" s="129">
        <f>M532*$T$1/$V$1</f>
        <v>0</v>
      </c>
      <c r="O532" s="129">
        <f t="shared" si="67"/>
        <v>0</v>
      </c>
      <c r="P532" s="132">
        <f t="shared" si="66"/>
        <v>0</v>
      </c>
      <c r="Q532" s="132"/>
      <c r="R532" s="129">
        <f t="shared" si="62"/>
        <v>0</v>
      </c>
      <c r="S532" s="129">
        <f aca="true" t="shared" si="69" ref="S532:S595">R532*$T$1/$V$1</f>
        <v>0</v>
      </c>
      <c r="T532" s="129">
        <f aca="true" t="shared" si="70" ref="T532:T595">+R532-S532</f>
        <v>0</v>
      </c>
      <c r="U532" s="132"/>
      <c r="V532" s="132"/>
      <c r="W532" s="129">
        <f t="shared" si="63"/>
        <v>0</v>
      </c>
      <c r="X532" s="129">
        <f t="shared" si="64"/>
        <v>0</v>
      </c>
      <c r="Y532" s="129">
        <f t="shared" si="65"/>
        <v>0</v>
      </c>
      <c r="Z532" s="129"/>
      <c r="AB532" s="133"/>
    </row>
    <row r="533" spans="1:26" ht="15">
      <c r="A533" s="125" t="str">
        <f aca="true" t="shared" si="71" ref="A533:A596">+TRIM(B533)&amp;TRIM(D533)&amp;TRIM(J533)</f>
        <v>Others</v>
      </c>
      <c r="B533" s="126"/>
      <c r="C533" s="126"/>
      <c r="D533" s="126"/>
      <c r="E533" s="127"/>
      <c r="F533" s="127"/>
      <c r="G533" s="128"/>
      <c r="H533" s="129">
        <f t="shared" si="68"/>
        <v>0</v>
      </c>
      <c r="I533" s="126"/>
      <c r="J533" s="126" t="s">
        <v>14</v>
      </c>
      <c r="K533" s="131"/>
      <c r="L533" s="131"/>
      <c r="M533" s="129">
        <f>+$Z$1*G533/$W$1</f>
        <v>0</v>
      </c>
      <c r="N533" s="129">
        <f>M533*$X$1/$Z$1</f>
        <v>0</v>
      </c>
      <c r="O533" s="129">
        <f t="shared" si="67"/>
        <v>0</v>
      </c>
      <c r="P533" s="132">
        <f t="shared" si="66"/>
        <v>0</v>
      </c>
      <c r="Q533" s="132"/>
      <c r="R533" s="129">
        <f aca="true" t="shared" si="72" ref="R533:R596">+$V$1*G533/$S$1</f>
        <v>0</v>
      </c>
      <c r="S533" s="129">
        <f t="shared" si="69"/>
        <v>0</v>
      </c>
      <c r="T533" s="129">
        <f t="shared" si="70"/>
        <v>0</v>
      </c>
      <c r="U533" s="132"/>
      <c r="V533" s="132"/>
      <c r="W533" s="129">
        <f aca="true" t="shared" si="73" ref="W533:W596">+$Z$1*G533/$W$1</f>
        <v>0</v>
      </c>
      <c r="X533" s="129">
        <f aca="true" t="shared" si="74" ref="X533:X596">W533*$X$1/$Z$1</f>
        <v>0</v>
      </c>
      <c r="Y533" s="129">
        <f aca="true" t="shared" si="75" ref="Y533:Y596">+W533-X533</f>
        <v>0</v>
      </c>
      <c r="Z533" s="129"/>
    </row>
    <row r="534" spans="1:28" ht="15">
      <c r="A534" s="125" t="str">
        <f t="shared" si="71"/>
        <v>Individuals &amp; HUF</v>
      </c>
      <c r="B534" s="126"/>
      <c r="C534" s="126"/>
      <c r="D534" s="126"/>
      <c r="E534" s="127"/>
      <c r="F534" s="127"/>
      <c r="G534" s="128"/>
      <c r="H534" s="129">
        <f t="shared" si="68"/>
        <v>0</v>
      </c>
      <c r="I534" s="126"/>
      <c r="J534" s="126" t="s">
        <v>102</v>
      </c>
      <c r="K534" s="131"/>
      <c r="L534" s="131"/>
      <c r="M534" s="129">
        <f>+$V$1*G534/$S$1</f>
        <v>0</v>
      </c>
      <c r="N534" s="129">
        <f>M534*$T$1/$V$1</f>
        <v>0</v>
      </c>
      <c r="O534" s="129">
        <f t="shared" si="67"/>
        <v>0</v>
      </c>
      <c r="P534" s="132">
        <f t="shared" si="66"/>
        <v>0</v>
      </c>
      <c r="Q534" s="132"/>
      <c r="R534" s="129">
        <f t="shared" si="72"/>
        <v>0</v>
      </c>
      <c r="S534" s="129">
        <f t="shared" si="69"/>
        <v>0</v>
      </c>
      <c r="T534" s="129">
        <f t="shared" si="70"/>
        <v>0</v>
      </c>
      <c r="U534" s="132"/>
      <c r="V534" s="132"/>
      <c r="W534" s="129">
        <f t="shared" si="73"/>
        <v>0</v>
      </c>
      <c r="X534" s="129">
        <f t="shared" si="74"/>
        <v>0</v>
      </c>
      <c r="Y534" s="129">
        <f t="shared" si="75"/>
        <v>0</v>
      </c>
      <c r="Z534" s="129"/>
      <c r="AB534" s="133"/>
    </row>
    <row r="535" spans="1:26" ht="15">
      <c r="A535" s="125" t="str">
        <f t="shared" si="71"/>
        <v>Individuals &amp; HUF</v>
      </c>
      <c r="B535" s="126"/>
      <c r="C535" s="126"/>
      <c r="D535" s="126"/>
      <c r="E535" s="127"/>
      <c r="F535" s="127"/>
      <c r="G535" s="128"/>
      <c r="H535" s="129">
        <f t="shared" si="68"/>
        <v>0</v>
      </c>
      <c r="I535" s="126"/>
      <c r="J535" s="126" t="s">
        <v>102</v>
      </c>
      <c r="K535" s="131"/>
      <c r="L535" s="131"/>
      <c r="M535" s="129">
        <f>+$V$1*G535/$S$1</f>
        <v>0</v>
      </c>
      <c r="N535" s="129">
        <f>M535*$T$1/$V$1</f>
        <v>0</v>
      </c>
      <c r="O535" s="129">
        <f t="shared" si="67"/>
        <v>0</v>
      </c>
      <c r="P535" s="132">
        <f t="shared" si="66"/>
        <v>0</v>
      </c>
      <c r="Q535" s="132"/>
      <c r="R535" s="129">
        <f t="shared" si="72"/>
        <v>0</v>
      </c>
      <c r="S535" s="129">
        <f t="shared" si="69"/>
        <v>0</v>
      </c>
      <c r="T535" s="129">
        <f t="shared" si="70"/>
        <v>0</v>
      </c>
      <c r="U535" s="132"/>
      <c r="V535" s="132"/>
      <c r="W535" s="129">
        <f t="shared" si="73"/>
        <v>0</v>
      </c>
      <c r="X535" s="129">
        <f t="shared" si="74"/>
        <v>0</v>
      </c>
      <c r="Y535" s="129">
        <f t="shared" si="75"/>
        <v>0</v>
      </c>
      <c r="Z535" s="129"/>
    </row>
    <row r="536" spans="1:26" ht="15">
      <c r="A536" s="125" t="str">
        <f t="shared" si="71"/>
        <v>Others</v>
      </c>
      <c r="B536" s="126"/>
      <c r="C536" s="126"/>
      <c r="D536" s="126"/>
      <c r="E536" s="127"/>
      <c r="F536" s="127"/>
      <c r="G536" s="128"/>
      <c r="H536" s="129">
        <f t="shared" si="68"/>
        <v>0</v>
      </c>
      <c r="I536" s="126"/>
      <c r="J536" s="126" t="s">
        <v>14</v>
      </c>
      <c r="K536" s="131"/>
      <c r="L536" s="131"/>
      <c r="M536" s="129">
        <f>+$Z$1*G536/$W$1</f>
        <v>0</v>
      </c>
      <c r="N536" s="129">
        <f>M536*$X$1/$Z$1</f>
        <v>0</v>
      </c>
      <c r="O536" s="129">
        <f t="shared" si="67"/>
        <v>0</v>
      </c>
      <c r="P536" s="132">
        <f t="shared" si="66"/>
        <v>0</v>
      </c>
      <c r="Q536" s="132"/>
      <c r="R536" s="129">
        <f t="shared" si="72"/>
        <v>0</v>
      </c>
      <c r="S536" s="129">
        <f t="shared" si="69"/>
        <v>0</v>
      </c>
      <c r="T536" s="129">
        <f t="shared" si="70"/>
        <v>0</v>
      </c>
      <c r="U536" s="132"/>
      <c r="V536" s="132"/>
      <c r="W536" s="129">
        <f t="shared" si="73"/>
        <v>0</v>
      </c>
      <c r="X536" s="129">
        <f t="shared" si="74"/>
        <v>0</v>
      </c>
      <c r="Y536" s="129">
        <f t="shared" si="75"/>
        <v>0</v>
      </c>
      <c r="Z536" s="129"/>
    </row>
    <row r="537" spans="1:26" ht="15">
      <c r="A537" s="125" t="str">
        <f t="shared" si="71"/>
        <v>Others</v>
      </c>
      <c r="B537" s="126"/>
      <c r="C537" s="126"/>
      <c r="D537" s="126"/>
      <c r="E537" s="127"/>
      <c r="F537" s="127"/>
      <c r="G537" s="128"/>
      <c r="H537" s="129">
        <f t="shared" si="68"/>
        <v>0</v>
      </c>
      <c r="I537" s="126"/>
      <c r="J537" s="126" t="s">
        <v>14</v>
      </c>
      <c r="K537" s="131"/>
      <c r="L537" s="131"/>
      <c r="M537" s="129">
        <f>+$Z$1*G537/$W$1</f>
        <v>0</v>
      </c>
      <c r="N537" s="129">
        <f>M537*$X$1/$Z$1</f>
        <v>0</v>
      </c>
      <c r="O537" s="129">
        <f t="shared" si="67"/>
        <v>0</v>
      </c>
      <c r="P537" s="132">
        <f t="shared" si="66"/>
        <v>0</v>
      </c>
      <c r="Q537" s="132"/>
      <c r="R537" s="129">
        <f t="shared" si="72"/>
        <v>0</v>
      </c>
      <c r="S537" s="129">
        <f t="shared" si="69"/>
        <v>0</v>
      </c>
      <c r="T537" s="129">
        <f t="shared" si="70"/>
        <v>0</v>
      </c>
      <c r="U537" s="132"/>
      <c r="V537" s="132"/>
      <c r="W537" s="129">
        <f t="shared" si="73"/>
        <v>0</v>
      </c>
      <c r="X537" s="129">
        <f t="shared" si="74"/>
        <v>0</v>
      </c>
      <c r="Y537" s="129">
        <f t="shared" si="75"/>
        <v>0</v>
      </c>
      <c r="Z537" s="129"/>
    </row>
    <row r="538" spans="1:28" ht="15">
      <c r="A538" s="125" t="str">
        <f t="shared" si="71"/>
        <v>Individuals &amp; HUF</v>
      </c>
      <c r="B538" s="126"/>
      <c r="C538" s="126"/>
      <c r="D538" s="126"/>
      <c r="E538" s="127"/>
      <c r="F538" s="127"/>
      <c r="G538" s="128"/>
      <c r="H538" s="129">
        <f t="shared" si="68"/>
        <v>0</v>
      </c>
      <c r="I538" s="126"/>
      <c r="J538" s="126" t="s">
        <v>102</v>
      </c>
      <c r="K538" s="131"/>
      <c r="L538" s="131"/>
      <c r="M538" s="129">
        <f>+$V$1*G538/$S$1</f>
        <v>0</v>
      </c>
      <c r="N538" s="129">
        <f>M538*$T$1/$V$1</f>
        <v>0</v>
      </c>
      <c r="O538" s="129">
        <f t="shared" si="67"/>
        <v>0</v>
      </c>
      <c r="P538" s="132">
        <f t="shared" si="66"/>
        <v>0</v>
      </c>
      <c r="Q538" s="132"/>
      <c r="R538" s="129">
        <f t="shared" si="72"/>
        <v>0</v>
      </c>
      <c r="S538" s="129">
        <f t="shared" si="69"/>
        <v>0</v>
      </c>
      <c r="T538" s="129">
        <f t="shared" si="70"/>
        <v>0</v>
      </c>
      <c r="U538" s="132"/>
      <c r="V538" s="132"/>
      <c r="W538" s="129">
        <f t="shared" si="73"/>
        <v>0</v>
      </c>
      <c r="X538" s="129">
        <f t="shared" si="74"/>
        <v>0</v>
      </c>
      <c r="Y538" s="129">
        <f t="shared" si="75"/>
        <v>0</v>
      </c>
      <c r="Z538" s="129"/>
      <c r="AB538" s="133"/>
    </row>
    <row r="539" spans="1:26" ht="15">
      <c r="A539" s="125" t="str">
        <f t="shared" si="71"/>
        <v>Individuals &amp; HUF</v>
      </c>
      <c r="B539" s="126"/>
      <c r="C539" s="126"/>
      <c r="D539" s="126"/>
      <c r="E539" s="127"/>
      <c r="F539" s="127"/>
      <c r="G539" s="128"/>
      <c r="H539" s="129">
        <f t="shared" si="68"/>
        <v>0</v>
      </c>
      <c r="I539" s="126"/>
      <c r="J539" s="126" t="s">
        <v>102</v>
      </c>
      <c r="K539" s="131"/>
      <c r="L539" s="131"/>
      <c r="M539" s="129">
        <f>+$V$1*G539/$S$1</f>
        <v>0</v>
      </c>
      <c r="N539" s="129">
        <f>M539*$T$1/$V$1</f>
        <v>0</v>
      </c>
      <c r="O539" s="129">
        <f t="shared" si="67"/>
        <v>0</v>
      </c>
      <c r="P539" s="132">
        <f t="shared" si="66"/>
        <v>0</v>
      </c>
      <c r="Q539" s="132"/>
      <c r="R539" s="129">
        <f t="shared" si="72"/>
        <v>0</v>
      </c>
      <c r="S539" s="129">
        <f t="shared" si="69"/>
        <v>0</v>
      </c>
      <c r="T539" s="129">
        <f t="shared" si="70"/>
        <v>0</v>
      </c>
      <c r="U539" s="132"/>
      <c r="V539" s="132"/>
      <c r="W539" s="129">
        <f t="shared" si="73"/>
        <v>0</v>
      </c>
      <c r="X539" s="129">
        <f t="shared" si="74"/>
        <v>0</v>
      </c>
      <c r="Y539" s="129">
        <f t="shared" si="75"/>
        <v>0</v>
      </c>
      <c r="Z539" s="129"/>
    </row>
    <row r="540" spans="1:26" ht="15">
      <c r="A540" s="125" t="str">
        <f t="shared" si="71"/>
        <v>Others</v>
      </c>
      <c r="B540" s="126"/>
      <c r="C540" s="126"/>
      <c r="D540" s="126"/>
      <c r="E540" s="127"/>
      <c r="F540" s="127"/>
      <c r="G540" s="128"/>
      <c r="H540" s="129">
        <f t="shared" si="68"/>
        <v>0</v>
      </c>
      <c r="I540" s="126"/>
      <c r="J540" s="126" t="s">
        <v>14</v>
      </c>
      <c r="K540" s="131"/>
      <c r="L540" s="131"/>
      <c r="M540" s="129">
        <f>+$Z$1*G540/$W$1</f>
        <v>0</v>
      </c>
      <c r="N540" s="129">
        <f>M540*$X$1/$Z$1</f>
        <v>0</v>
      </c>
      <c r="O540" s="129">
        <f t="shared" si="67"/>
        <v>0</v>
      </c>
      <c r="P540" s="132">
        <f t="shared" si="66"/>
        <v>0</v>
      </c>
      <c r="Q540" s="132"/>
      <c r="R540" s="129">
        <f t="shared" si="72"/>
        <v>0</v>
      </c>
      <c r="S540" s="129">
        <f t="shared" si="69"/>
        <v>0</v>
      </c>
      <c r="T540" s="129">
        <f t="shared" si="70"/>
        <v>0</v>
      </c>
      <c r="U540" s="132"/>
      <c r="V540" s="132"/>
      <c r="W540" s="129">
        <f t="shared" si="73"/>
        <v>0</v>
      </c>
      <c r="X540" s="129">
        <f t="shared" si="74"/>
        <v>0</v>
      </c>
      <c r="Y540" s="129">
        <f t="shared" si="75"/>
        <v>0</v>
      </c>
      <c r="Z540" s="129"/>
    </row>
    <row r="541" spans="1:26" ht="15">
      <c r="A541" s="125" t="str">
        <f t="shared" si="71"/>
        <v>Others</v>
      </c>
      <c r="B541" s="126"/>
      <c r="C541" s="126"/>
      <c r="D541" s="126"/>
      <c r="E541" s="127"/>
      <c r="F541" s="127"/>
      <c r="G541" s="128"/>
      <c r="H541" s="129">
        <f t="shared" si="68"/>
        <v>0</v>
      </c>
      <c r="I541" s="126"/>
      <c r="J541" s="126" t="s">
        <v>14</v>
      </c>
      <c r="K541" s="131"/>
      <c r="L541" s="131"/>
      <c r="M541" s="129">
        <f>+$Z$1*G541/$W$1</f>
        <v>0</v>
      </c>
      <c r="N541" s="129">
        <f>M541*$X$1/$Z$1</f>
        <v>0</v>
      </c>
      <c r="O541" s="129">
        <f t="shared" si="67"/>
        <v>0</v>
      </c>
      <c r="P541" s="132">
        <f t="shared" si="66"/>
        <v>0</v>
      </c>
      <c r="Q541" s="132"/>
      <c r="R541" s="129">
        <f t="shared" si="72"/>
        <v>0</v>
      </c>
      <c r="S541" s="129">
        <f t="shared" si="69"/>
        <v>0</v>
      </c>
      <c r="T541" s="129">
        <f t="shared" si="70"/>
        <v>0</v>
      </c>
      <c r="U541" s="132"/>
      <c r="V541" s="132"/>
      <c r="W541" s="129">
        <f t="shared" si="73"/>
        <v>0</v>
      </c>
      <c r="X541" s="129">
        <f t="shared" si="74"/>
        <v>0</v>
      </c>
      <c r="Y541" s="129">
        <f t="shared" si="75"/>
        <v>0</v>
      </c>
      <c r="Z541" s="129"/>
    </row>
    <row r="542" spans="1:28" ht="15">
      <c r="A542" s="125" t="str">
        <f t="shared" si="71"/>
        <v>Individuals &amp; HUF</v>
      </c>
      <c r="B542" s="126"/>
      <c r="C542" s="126"/>
      <c r="D542" s="126"/>
      <c r="E542" s="127"/>
      <c r="F542" s="127"/>
      <c r="G542" s="128"/>
      <c r="H542" s="129">
        <f t="shared" si="68"/>
        <v>0</v>
      </c>
      <c r="I542" s="126"/>
      <c r="J542" s="126" t="s">
        <v>102</v>
      </c>
      <c r="K542" s="131"/>
      <c r="L542" s="131"/>
      <c r="M542" s="129">
        <f>+$V$1*G542/$S$1</f>
        <v>0</v>
      </c>
      <c r="N542" s="129">
        <f>M542*$T$1/$V$1</f>
        <v>0</v>
      </c>
      <c r="O542" s="129">
        <f t="shared" si="67"/>
        <v>0</v>
      </c>
      <c r="P542" s="132">
        <f t="shared" si="66"/>
        <v>0</v>
      </c>
      <c r="Q542" s="132"/>
      <c r="R542" s="129">
        <f t="shared" si="72"/>
        <v>0</v>
      </c>
      <c r="S542" s="129">
        <f t="shared" si="69"/>
        <v>0</v>
      </c>
      <c r="T542" s="129">
        <f t="shared" si="70"/>
        <v>0</v>
      </c>
      <c r="U542" s="132"/>
      <c r="V542" s="132"/>
      <c r="W542" s="129">
        <f t="shared" si="73"/>
        <v>0</v>
      </c>
      <c r="X542" s="129">
        <f t="shared" si="74"/>
        <v>0</v>
      </c>
      <c r="Y542" s="129">
        <f t="shared" si="75"/>
        <v>0</v>
      </c>
      <c r="Z542" s="129"/>
      <c r="AB542" s="133"/>
    </row>
    <row r="543" spans="1:26" ht="15">
      <c r="A543" s="125" t="str">
        <f t="shared" si="71"/>
        <v>Others</v>
      </c>
      <c r="B543" s="126"/>
      <c r="C543" s="126"/>
      <c r="D543" s="126"/>
      <c r="E543" s="127"/>
      <c r="F543" s="127"/>
      <c r="G543" s="128"/>
      <c r="H543" s="129">
        <f t="shared" si="68"/>
        <v>0</v>
      </c>
      <c r="I543" s="126"/>
      <c r="J543" s="126" t="s">
        <v>14</v>
      </c>
      <c r="K543" s="131"/>
      <c r="L543" s="131"/>
      <c r="M543" s="129">
        <f>+$Z$1*G543/$W$1</f>
        <v>0</v>
      </c>
      <c r="N543" s="129">
        <f>M543*$X$1/$Z$1</f>
        <v>0</v>
      </c>
      <c r="O543" s="129">
        <f t="shared" si="67"/>
        <v>0</v>
      </c>
      <c r="P543" s="132">
        <f t="shared" si="66"/>
        <v>0</v>
      </c>
      <c r="Q543" s="132"/>
      <c r="R543" s="129">
        <f t="shared" si="72"/>
        <v>0</v>
      </c>
      <c r="S543" s="129">
        <f t="shared" si="69"/>
        <v>0</v>
      </c>
      <c r="T543" s="129">
        <f t="shared" si="70"/>
        <v>0</v>
      </c>
      <c r="U543" s="132"/>
      <c r="V543" s="132"/>
      <c r="W543" s="129">
        <f t="shared" si="73"/>
        <v>0</v>
      </c>
      <c r="X543" s="129">
        <f t="shared" si="74"/>
        <v>0</v>
      </c>
      <c r="Y543" s="129">
        <f t="shared" si="75"/>
        <v>0</v>
      </c>
      <c r="Z543" s="129"/>
    </row>
    <row r="544" spans="1:28" ht="15">
      <c r="A544" s="125" t="str">
        <f t="shared" si="71"/>
        <v>Individuals &amp; HUF</v>
      </c>
      <c r="B544" s="126"/>
      <c r="C544" s="126"/>
      <c r="D544" s="126"/>
      <c r="E544" s="127"/>
      <c r="F544" s="127"/>
      <c r="G544" s="128"/>
      <c r="H544" s="129">
        <f t="shared" si="68"/>
        <v>0</v>
      </c>
      <c r="I544" s="126"/>
      <c r="J544" s="126" t="s">
        <v>102</v>
      </c>
      <c r="K544" s="131"/>
      <c r="L544" s="131"/>
      <c r="M544" s="129">
        <f>+$V$1*G544/$S$1</f>
        <v>0</v>
      </c>
      <c r="N544" s="129">
        <f>M544*$T$1/$V$1</f>
        <v>0</v>
      </c>
      <c r="O544" s="129">
        <f t="shared" si="67"/>
        <v>0</v>
      </c>
      <c r="P544" s="132">
        <f t="shared" si="66"/>
        <v>0</v>
      </c>
      <c r="Q544" s="132"/>
      <c r="R544" s="129">
        <f t="shared" si="72"/>
        <v>0</v>
      </c>
      <c r="S544" s="129">
        <f t="shared" si="69"/>
        <v>0</v>
      </c>
      <c r="T544" s="129">
        <f t="shared" si="70"/>
        <v>0</v>
      </c>
      <c r="U544" s="132"/>
      <c r="V544" s="132"/>
      <c r="W544" s="129">
        <f t="shared" si="73"/>
        <v>0</v>
      </c>
      <c r="X544" s="129">
        <f t="shared" si="74"/>
        <v>0</v>
      </c>
      <c r="Y544" s="129">
        <f t="shared" si="75"/>
        <v>0</v>
      </c>
      <c r="Z544" s="129"/>
      <c r="AB544" s="133"/>
    </row>
    <row r="545" spans="1:26" ht="15">
      <c r="A545" s="125" t="str">
        <f t="shared" si="71"/>
        <v>Others</v>
      </c>
      <c r="B545" s="126"/>
      <c r="C545" s="126"/>
      <c r="D545" s="126"/>
      <c r="E545" s="127"/>
      <c r="F545" s="127"/>
      <c r="G545" s="128"/>
      <c r="H545" s="129">
        <f t="shared" si="68"/>
        <v>0</v>
      </c>
      <c r="I545" s="126"/>
      <c r="J545" s="126" t="s">
        <v>14</v>
      </c>
      <c r="K545" s="131"/>
      <c r="L545" s="131"/>
      <c r="M545" s="129">
        <f>+$Z$1*G545/$W$1</f>
        <v>0</v>
      </c>
      <c r="N545" s="129">
        <f>M545*$X$1/$Z$1</f>
        <v>0</v>
      </c>
      <c r="O545" s="129">
        <f t="shared" si="67"/>
        <v>0</v>
      </c>
      <c r="P545" s="132">
        <f t="shared" si="66"/>
        <v>0</v>
      </c>
      <c r="Q545" s="132"/>
      <c r="R545" s="129">
        <f t="shared" si="72"/>
        <v>0</v>
      </c>
      <c r="S545" s="129">
        <f t="shared" si="69"/>
        <v>0</v>
      </c>
      <c r="T545" s="129">
        <f t="shared" si="70"/>
        <v>0</v>
      </c>
      <c r="U545" s="132"/>
      <c r="V545" s="132"/>
      <c r="W545" s="129">
        <f t="shared" si="73"/>
        <v>0</v>
      </c>
      <c r="X545" s="129">
        <f t="shared" si="74"/>
        <v>0</v>
      </c>
      <c r="Y545" s="129">
        <f t="shared" si="75"/>
        <v>0</v>
      </c>
      <c r="Z545" s="129"/>
    </row>
    <row r="546" spans="1:28" ht="15">
      <c r="A546" s="125" t="str">
        <f t="shared" si="71"/>
        <v>Individuals &amp; HUF</v>
      </c>
      <c r="B546" s="126"/>
      <c r="C546" s="126"/>
      <c r="D546" s="126"/>
      <c r="E546" s="127"/>
      <c r="F546" s="127"/>
      <c r="G546" s="128"/>
      <c r="H546" s="129">
        <f t="shared" si="68"/>
        <v>0</v>
      </c>
      <c r="I546" s="126"/>
      <c r="J546" s="126" t="s">
        <v>102</v>
      </c>
      <c r="K546" s="131"/>
      <c r="L546" s="131"/>
      <c r="M546" s="129">
        <f>+$V$1*G546/$S$1</f>
        <v>0</v>
      </c>
      <c r="N546" s="129">
        <f>M546*$T$1/$V$1</f>
        <v>0</v>
      </c>
      <c r="O546" s="129">
        <f t="shared" si="67"/>
        <v>0</v>
      </c>
      <c r="P546" s="132">
        <f t="shared" si="66"/>
        <v>0</v>
      </c>
      <c r="Q546" s="132"/>
      <c r="R546" s="129">
        <f t="shared" si="72"/>
        <v>0</v>
      </c>
      <c r="S546" s="129">
        <f t="shared" si="69"/>
        <v>0</v>
      </c>
      <c r="T546" s="129">
        <f t="shared" si="70"/>
        <v>0</v>
      </c>
      <c r="U546" s="132"/>
      <c r="V546" s="132"/>
      <c r="W546" s="129">
        <f t="shared" si="73"/>
        <v>0</v>
      </c>
      <c r="X546" s="129">
        <f t="shared" si="74"/>
        <v>0</v>
      </c>
      <c r="Y546" s="129">
        <f t="shared" si="75"/>
        <v>0</v>
      </c>
      <c r="Z546" s="129"/>
      <c r="AB546" s="133"/>
    </row>
    <row r="547" spans="1:26" ht="15">
      <c r="A547" s="125" t="str">
        <f t="shared" si="71"/>
        <v>Individuals &amp; HUF</v>
      </c>
      <c r="B547" s="126"/>
      <c r="C547" s="126"/>
      <c r="D547" s="126"/>
      <c r="E547" s="127"/>
      <c r="F547" s="127"/>
      <c r="G547" s="128"/>
      <c r="H547" s="129">
        <f t="shared" si="68"/>
        <v>0</v>
      </c>
      <c r="I547" s="126"/>
      <c r="J547" s="126" t="s">
        <v>102</v>
      </c>
      <c r="K547" s="131"/>
      <c r="L547" s="131"/>
      <c r="M547" s="129">
        <f>+$V$1*G547/$S$1</f>
        <v>0</v>
      </c>
      <c r="N547" s="129">
        <f>M547*$T$1/$V$1</f>
        <v>0</v>
      </c>
      <c r="O547" s="129">
        <f t="shared" si="67"/>
        <v>0</v>
      </c>
      <c r="P547" s="132">
        <f t="shared" si="66"/>
        <v>0</v>
      </c>
      <c r="Q547" s="132"/>
      <c r="R547" s="129">
        <f t="shared" si="72"/>
        <v>0</v>
      </c>
      <c r="S547" s="129">
        <f t="shared" si="69"/>
        <v>0</v>
      </c>
      <c r="T547" s="129">
        <f t="shared" si="70"/>
        <v>0</v>
      </c>
      <c r="U547" s="132"/>
      <c r="V547" s="132"/>
      <c r="W547" s="129">
        <f t="shared" si="73"/>
        <v>0</v>
      </c>
      <c r="X547" s="129">
        <f t="shared" si="74"/>
        <v>0</v>
      </c>
      <c r="Y547" s="129">
        <f t="shared" si="75"/>
        <v>0</v>
      </c>
      <c r="Z547" s="129"/>
    </row>
    <row r="548" spans="1:26" ht="15">
      <c r="A548" s="125" t="str">
        <f t="shared" si="71"/>
        <v>Others</v>
      </c>
      <c r="B548" s="126"/>
      <c r="C548" s="126"/>
      <c r="D548" s="126"/>
      <c r="E548" s="127"/>
      <c r="F548" s="127"/>
      <c r="G548" s="128"/>
      <c r="H548" s="129">
        <f t="shared" si="68"/>
        <v>0</v>
      </c>
      <c r="I548" s="126"/>
      <c r="J548" s="126" t="s">
        <v>14</v>
      </c>
      <c r="K548" s="131"/>
      <c r="L548" s="131"/>
      <c r="M548" s="129">
        <f>+$Z$1*G548/$W$1</f>
        <v>0</v>
      </c>
      <c r="N548" s="129">
        <f>M548*$X$1/$Z$1</f>
        <v>0</v>
      </c>
      <c r="O548" s="129">
        <f t="shared" si="67"/>
        <v>0</v>
      </c>
      <c r="P548" s="132">
        <f t="shared" si="66"/>
        <v>0</v>
      </c>
      <c r="Q548" s="132"/>
      <c r="R548" s="129">
        <f t="shared" si="72"/>
        <v>0</v>
      </c>
      <c r="S548" s="129">
        <f t="shared" si="69"/>
        <v>0</v>
      </c>
      <c r="T548" s="129">
        <f t="shared" si="70"/>
        <v>0</v>
      </c>
      <c r="U548" s="132"/>
      <c r="V548" s="132"/>
      <c r="W548" s="129">
        <f t="shared" si="73"/>
        <v>0</v>
      </c>
      <c r="X548" s="129">
        <f t="shared" si="74"/>
        <v>0</v>
      </c>
      <c r="Y548" s="129">
        <f t="shared" si="75"/>
        <v>0</v>
      </c>
      <c r="Z548" s="129"/>
    </row>
    <row r="549" spans="1:26" ht="15">
      <c r="A549" s="125" t="str">
        <f t="shared" si="71"/>
        <v>Others</v>
      </c>
      <c r="B549" s="126"/>
      <c r="C549" s="126"/>
      <c r="D549" s="126"/>
      <c r="E549" s="127"/>
      <c r="F549" s="127"/>
      <c r="G549" s="128"/>
      <c r="H549" s="129">
        <f t="shared" si="68"/>
        <v>0</v>
      </c>
      <c r="I549" s="126"/>
      <c r="J549" s="126" t="s">
        <v>14</v>
      </c>
      <c r="K549" s="131"/>
      <c r="L549" s="131"/>
      <c r="M549" s="129">
        <f>+$Z$1*G549/$W$1</f>
        <v>0</v>
      </c>
      <c r="N549" s="129">
        <f>M549*$X$1/$Z$1</f>
        <v>0</v>
      </c>
      <c r="O549" s="129">
        <f t="shared" si="67"/>
        <v>0</v>
      </c>
      <c r="P549" s="132">
        <f t="shared" si="66"/>
        <v>0</v>
      </c>
      <c r="Q549" s="132"/>
      <c r="R549" s="129">
        <f t="shared" si="72"/>
        <v>0</v>
      </c>
      <c r="S549" s="129">
        <f t="shared" si="69"/>
        <v>0</v>
      </c>
      <c r="T549" s="129">
        <f t="shared" si="70"/>
        <v>0</v>
      </c>
      <c r="U549" s="132"/>
      <c r="V549" s="132"/>
      <c r="W549" s="129">
        <f t="shared" si="73"/>
        <v>0</v>
      </c>
      <c r="X549" s="129">
        <f t="shared" si="74"/>
        <v>0</v>
      </c>
      <c r="Y549" s="129">
        <f t="shared" si="75"/>
        <v>0</v>
      </c>
      <c r="Z549" s="129"/>
    </row>
    <row r="550" spans="1:28" ht="15">
      <c r="A550" s="125" t="str">
        <f t="shared" si="71"/>
        <v>Individuals &amp; HUF</v>
      </c>
      <c r="B550" s="126"/>
      <c r="C550" s="126"/>
      <c r="D550" s="126"/>
      <c r="E550" s="127"/>
      <c r="F550" s="127"/>
      <c r="G550" s="128"/>
      <c r="H550" s="129">
        <f t="shared" si="68"/>
        <v>0</v>
      </c>
      <c r="I550" s="126"/>
      <c r="J550" s="126" t="s">
        <v>102</v>
      </c>
      <c r="K550" s="131"/>
      <c r="L550" s="131"/>
      <c r="M550" s="129">
        <f>+$V$1*G550/$S$1</f>
        <v>0</v>
      </c>
      <c r="N550" s="129">
        <f>M550*$T$1/$V$1</f>
        <v>0</v>
      </c>
      <c r="O550" s="129">
        <f t="shared" si="67"/>
        <v>0</v>
      </c>
      <c r="P550" s="132">
        <f t="shared" si="66"/>
        <v>0</v>
      </c>
      <c r="Q550" s="132"/>
      <c r="R550" s="129">
        <f t="shared" si="72"/>
        <v>0</v>
      </c>
      <c r="S550" s="129">
        <f t="shared" si="69"/>
        <v>0</v>
      </c>
      <c r="T550" s="129">
        <f t="shared" si="70"/>
        <v>0</v>
      </c>
      <c r="U550" s="132"/>
      <c r="V550" s="132"/>
      <c r="W550" s="129">
        <f t="shared" si="73"/>
        <v>0</v>
      </c>
      <c r="X550" s="129">
        <f t="shared" si="74"/>
        <v>0</v>
      </c>
      <c r="Y550" s="129">
        <f t="shared" si="75"/>
        <v>0</v>
      </c>
      <c r="Z550" s="129"/>
      <c r="AB550" s="133"/>
    </row>
    <row r="551" spans="1:26" ht="15">
      <c r="A551" s="125" t="str">
        <f t="shared" si="71"/>
        <v>Others</v>
      </c>
      <c r="B551" s="126"/>
      <c r="C551" s="126"/>
      <c r="D551" s="126"/>
      <c r="E551" s="127"/>
      <c r="F551" s="127"/>
      <c r="G551" s="128"/>
      <c r="H551" s="129">
        <f t="shared" si="68"/>
        <v>0</v>
      </c>
      <c r="I551" s="126"/>
      <c r="J551" s="126" t="s">
        <v>14</v>
      </c>
      <c r="K551" s="131"/>
      <c r="L551" s="131"/>
      <c r="M551" s="129">
        <f>+$Z$1*G551/$W$1</f>
        <v>0</v>
      </c>
      <c r="N551" s="129">
        <f>M551*$X$1/$Z$1</f>
        <v>0</v>
      </c>
      <c r="O551" s="129">
        <f t="shared" si="67"/>
        <v>0</v>
      </c>
      <c r="P551" s="132">
        <f t="shared" si="66"/>
        <v>0</v>
      </c>
      <c r="Q551" s="132"/>
      <c r="R551" s="129">
        <f t="shared" si="72"/>
        <v>0</v>
      </c>
      <c r="S551" s="129">
        <f t="shared" si="69"/>
        <v>0</v>
      </c>
      <c r="T551" s="129">
        <f t="shared" si="70"/>
        <v>0</v>
      </c>
      <c r="U551" s="132"/>
      <c r="V551" s="132"/>
      <c r="W551" s="129">
        <f t="shared" si="73"/>
        <v>0</v>
      </c>
      <c r="X551" s="129">
        <f t="shared" si="74"/>
        <v>0</v>
      </c>
      <c r="Y551" s="129">
        <f t="shared" si="75"/>
        <v>0</v>
      </c>
      <c r="Z551" s="129"/>
    </row>
    <row r="552" spans="1:28" ht="15">
      <c r="A552" s="125" t="str">
        <f t="shared" si="71"/>
        <v>Individuals &amp; HUF</v>
      </c>
      <c r="B552" s="126"/>
      <c r="C552" s="126"/>
      <c r="D552" s="126"/>
      <c r="E552" s="127"/>
      <c r="F552" s="127"/>
      <c r="G552" s="128"/>
      <c r="H552" s="129">
        <f t="shared" si="68"/>
        <v>0</v>
      </c>
      <c r="I552" s="126"/>
      <c r="J552" s="126" t="s">
        <v>102</v>
      </c>
      <c r="K552" s="131"/>
      <c r="L552" s="131"/>
      <c r="M552" s="129">
        <f>+$V$1*G552/$S$1</f>
        <v>0</v>
      </c>
      <c r="N552" s="129">
        <f>M552*$T$1/$V$1</f>
        <v>0</v>
      </c>
      <c r="O552" s="129">
        <f t="shared" si="67"/>
        <v>0</v>
      </c>
      <c r="P552" s="132">
        <f t="shared" si="66"/>
        <v>0</v>
      </c>
      <c r="Q552" s="132"/>
      <c r="R552" s="129">
        <f t="shared" si="72"/>
        <v>0</v>
      </c>
      <c r="S552" s="129">
        <f t="shared" si="69"/>
        <v>0</v>
      </c>
      <c r="T552" s="129">
        <f t="shared" si="70"/>
        <v>0</v>
      </c>
      <c r="U552" s="132"/>
      <c r="V552" s="132"/>
      <c r="W552" s="129">
        <f t="shared" si="73"/>
        <v>0</v>
      </c>
      <c r="X552" s="129">
        <f t="shared" si="74"/>
        <v>0</v>
      </c>
      <c r="Y552" s="129">
        <f t="shared" si="75"/>
        <v>0</v>
      </c>
      <c r="Z552" s="129"/>
      <c r="AB552" s="133"/>
    </row>
    <row r="553" spans="1:26" ht="15">
      <c r="A553" s="125" t="str">
        <f t="shared" si="71"/>
        <v>Others</v>
      </c>
      <c r="B553" s="126"/>
      <c r="C553" s="126"/>
      <c r="D553" s="126"/>
      <c r="E553" s="127"/>
      <c r="F553" s="127"/>
      <c r="G553" s="128"/>
      <c r="H553" s="129">
        <f t="shared" si="68"/>
        <v>0</v>
      </c>
      <c r="I553" s="126"/>
      <c r="J553" s="126" t="s">
        <v>14</v>
      </c>
      <c r="K553" s="131"/>
      <c r="L553" s="131"/>
      <c r="M553" s="129">
        <f>+$Z$1*G553/$W$1</f>
        <v>0</v>
      </c>
      <c r="N553" s="129">
        <f>M553*$X$1/$Z$1</f>
        <v>0</v>
      </c>
      <c r="O553" s="129">
        <f t="shared" si="67"/>
        <v>0</v>
      </c>
      <c r="P553" s="132">
        <f t="shared" si="66"/>
        <v>0</v>
      </c>
      <c r="Q553" s="132"/>
      <c r="R553" s="129">
        <f t="shared" si="72"/>
        <v>0</v>
      </c>
      <c r="S553" s="129">
        <f t="shared" si="69"/>
        <v>0</v>
      </c>
      <c r="T553" s="129">
        <f t="shared" si="70"/>
        <v>0</v>
      </c>
      <c r="U553" s="132"/>
      <c r="V553" s="132"/>
      <c r="W553" s="129">
        <f t="shared" si="73"/>
        <v>0</v>
      </c>
      <c r="X553" s="129">
        <f t="shared" si="74"/>
        <v>0</v>
      </c>
      <c r="Y553" s="129">
        <f t="shared" si="75"/>
        <v>0</v>
      </c>
      <c r="Z553" s="129"/>
    </row>
    <row r="554" spans="1:28" ht="15">
      <c r="A554" s="125" t="str">
        <f t="shared" si="71"/>
        <v>Individuals &amp; HUF</v>
      </c>
      <c r="B554" s="126"/>
      <c r="C554" s="126"/>
      <c r="D554" s="126"/>
      <c r="E554" s="127"/>
      <c r="F554" s="127"/>
      <c r="G554" s="128"/>
      <c r="H554" s="129">
        <f t="shared" si="68"/>
        <v>0</v>
      </c>
      <c r="I554" s="126"/>
      <c r="J554" s="126" t="s">
        <v>102</v>
      </c>
      <c r="K554" s="131"/>
      <c r="L554" s="131"/>
      <c r="M554" s="129">
        <f>+$V$1*G554/$S$1</f>
        <v>0</v>
      </c>
      <c r="N554" s="129">
        <f>M554*$T$1/$V$1</f>
        <v>0</v>
      </c>
      <c r="O554" s="129">
        <f t="shared" si="67"/>
        <v>0</v>
      </c>
      <c r="P554" s="132">
        <f t="shared" si="66"/>
        <v>0</v>
      </c>
      <c r="Q554" s="132"/>
      <c r="R554" s="129">
        <f t="shared" si="72"/>
        <v>0</v>
      </c>
      <c r="S554" s="129">
        <f t="shared" si="69"/>
        <v>0</v>
      </c>
      <c r="T554" s="129">
        <f t="shared" si="70"/>
        <v>0</v>
      </c>
      <c r="U554" s="132"/>
      <c r="V554" s="132"/>
      <c r="W554" s="129">
        <f t="shared" si="73"/>
        <v>0</v>
      </c>
      <c r="X554" s="129">
        <f t="shared" si="74"/>
        <v>0</v>
      </c>
      <c r="Y554" s="129">
        <f t="shared" si="75"/>
        <v>0</v>
      </c>
      <c r="Z554" s="129"/>
      <c r="AB554" s="133"/>
    </row>
    <row r="555" spans="1:26" ht="15">
      <c r="A555" s="125" t="str">
        <f t="shared" si="71"/>
        <v>Others</v>
      </c>
      <c r="B555" s="126"/>
      <c r="C555" s="126"/>
      <c r="D555" s="126"/>
      <c r="E555" s="127"/>
      <c r="F555" s="127"/>
      <c r="G555" s="128"/>
      <c r="H555" s="129">
        <f t="shared" si="68"/>
        <v>0</v>
      </c>
      <c r="I555" s="126"/>
      <c r="J555" s="126" t="s">
        <v>14</v>
      </c>
      <c r="K555" s="131"/>
      <c r="L555" s="131"/>
      <c r="M555" s="129">
        <f>+$Z$1*G555/$W$1</f>
        <v>0</v>
      </c>
      <c r="N555" s="129">
        <f>M555*$X$1/$Z$1</f>
        <v>0</v>
      </c>
      <c r="O555" s="129">
        <f t="shared" si="67"/>
        <v>0</v>
      </c>
      <c r="P555" s="132">
        <f t="shared" si="66"/>
        <v>0</v>
      </c>
      <c r="Q555" s="132"/>
      <c r="R555" s="129">
        <f t="shared" si="72"/>
        <v>0</v>
      </c>
      <c r="S555" s="129">
        <f t="shared" si="69"/>
        <v>0</v>
      </c>
      <c r="T555" s="129">
        <f t="shared" si="70"/>
        <v>0</v>
      </c>
      <c r="U555" s="132"/>
      <c r="V555" s="132"/>
      <c r="W555" s="129">
        <f t="shared" si="73"/>
        <v>0</v>
      </c>
      <c r="X555" s="129">
        <f t="shared" si="74"/>
        <v>0</v>
      </c>
      <c r="Y555" s="129">
        <f t="shared" si="75"/>
        <v>0</v>
      </c>
      <c r="Z555" s="129"/>
    </row>
    <row r="556" spans="1:28" ht="15">
      <c r="A556" s="125" t="str">
        <f t="shared" si="71"/>
        <v>Individuals &amp; HUF</v>
      </c>
      <c r="B556" s="126"/>
      <c r="C556" s="126"/>
      <c r="D556" s="126"/>
      <c r="E556" s="127"/>
      <c r="F556" s="127"/>
      <c r="G556" s="128"/>
      <c r="H556" s="129">
        <f t="shared" si="68"/>
        <v>0</v>
      </c>
      <c r="I556" s="126"/>
      <c r="J556" s="126" t="s">
        <v>102</v>
      </c>
      <c r="K556" s="131"/>
      <c r="L556" s="131"/>
      <c r="M556" s="129">
        <f>+$V$1*G556/$S$1</f>
        <v>0</v>
      </c>
      <c r="N556" s="129">
        <f>M556*$T$1/$V$1</f>
        <v>0</v>
      </c>
      <c r="O556" s="129">
        <f t="shared" si="67"/>
        <v>0</v>
      </c>
      <c r="P556" s="132">
        <f t="shared" si="66"/>
        <v>0</v>
      </c>
      <c r="Q556" s="132"/>
      <c r="R556" s="129">
        <f t="shared" si="72"/>
        <v>0</v>
      </c>
      <c r="S556" s="129">
        <f t="shared" si="69"/>
        <v>0</v>
      </c>
      <c r="T556" s="129">
        <f t="shared" si="70"/>
        <v>0</v>
      </c>
      <c r="U556" s="132"/>
      <c r="V556" s="132"/>
      <c r="W556" s="129">
        <f t="shared" si="73"/>
        <v>0</v>
      </c>
      <c r="X556" s="129">
        <f t="shared" si="74"/>
        <v>0</v>
      </c>
      <c r="Y556" s="129">
        <f t="shared" si="75"/>
        <v>0</v>
      </c>
      <c r="Z556" s="129"/>
      <c r="AB556" s="133"/>
    </row>
    <row r="557" spans="1:26" ht="15">
      <c r="A557" s="125" t="str">
        <f t="shared" si="71"/>
        <v>Others</v>
      </c>
      <c r="B557" s="126"/>
      <c r="C557" s="126"/>
      <c r="D557" s="126"/>
      <c r="E557" s="127"/>
      <c r="F557" s="127"/>
      <c r="G557" s="128"/>
      <c r="H557" s="129">
        <f t="shared" si="68"/>
        <v>0</v>
      </c>
      <c r="I557" s="126"/>
      <c r="J557" s="126" t="s">
        <v>14</v>
      </c>
      <c r="K557" s="131"/>
      <c r="L557" s="131"/>
      <c r="M557" s="129">
        <f>+$Z$1*G557/$W$1</f>
        <v>0</v>
      </c>
      <c r="N557" s="129">
        <f>M557*$X$1/$Z$1</f>
        <v>0</v>
      </c>
      <c r="O557" s="129">
        <f t="shared" si="67"/>
        <v>0</v>
      </c>
      <c r="P557" s="132">
        <f t="shared" si="66"/>
        <v>0</v>
      </c>
      <c r="Q557" s="132"/>
      <c r="R557" s="129">
        <f t="shared" si="72"/>
        <v>0</v>
      </c>
      <c r="S557" s="129">
        <f t="shared" si="69"/>
        <v>0</v>
      </c>
      <c r="T557" s="129">
        <f t="shared" si="70"/>
        <v>0</v>
      </c>
      <c r="U557" s="132"/>
      <c r="V557" s="132"/>
      <c r="W557" s="129">
        <f t="shared" si="73"/>
        <v>0</v>
      </c>
      <c r="X557" s="129">
        <f t="shared" si="74"/>
        <v>0</v>
      </c>
      <c r="Y557" s="129">
        <f t="shared" si="75"/>
        <v>0</v>
      </c>
      <c r="Z557" s="129"/>
    </row>
    <row r="558" spans="1:28" ht="15">
      <c r="A558" s="125" t="str">
        <f t="shared" si="71"/>
        <v>Individuals &amp; HUF</v>
      </c>
      <c r="B558" s="126"/>
      <c r="C558" s="126"/>
      <c r="D558" s="126"/>
      <c r="E558" s="127"/>
      <c r="F558" s="127"/>
      <c r="G558" s="128"/>
      <c r="H558" s="129">
        <f t="shared" si="68"/>
        <v>0</v>
      </c>
      <c r="I558" s="126"/>
      <c r="J558" s="126" t="s">
        <v>102</v>
      </c>
      <c r="K558" s="131"/>
      <c r="L558" s="131"/>
      <c r="M558" s="129">
        <f>+$V$1*G558/$S$1</f>
        <v>0</v>
      </c>
      <c r="N558" s="129">
        <f>M558*$T$1/$V$1</f>
        <v>0</v>
      </c>
      <c r="O558" s="129">
        <f t="shared" si="67"/>
        <v>0</v>
      </c>
      <c r="P558" s="132">
        <f t="shared" si="66"/>
        <v>0</v>
      </c>
      <c r="Q558" s="132"/>
      <c r="R558" s="129">
        <f t="shared" si="72"/>
        <v>0</v>
      </c>
      <c r="S558" s="129">
        <f t="shared" si="69"/>
        <v>0</v>
      </c>
      <c r="T558" s="129">
        <f t="shared" si="70"/>
        <v>0</v>
      </c>
      <c r="U558" s="132"/>
      <c r="V558" s="132"/>
      <c r="W558" s="129">
        <f t="shared" si="73"/>
        <v>0</v>
      </c>
      <c r="X558" s="129">
        <f t="shared" si="74"/>
        <v>0</v>
      </c>
      <c r="Y558" s="129">
        <f t="shared" si="75"/>
        <v>0</v>
      </c>
      <c r="Z558" s="129"/>
      <c r="AB558" s="133"/>
    </row>
    <row r="559" spans="1:26" ht="15">
      <c r="A559" s="125" t="str">
        <f t="shared" si="71"/>
        <v>Individuals &amp; HUF</v>
      </c>
      <c r="B559" s="126"/>
      <c r="C559" s="126"/>
      <c r="D559" s="126"/>
      <c r="E559" s="127"/>
      <c r="F559" s="127"/>
      <c r="G559" s="128"/>
      <c r="H559" s="129">
        <f t="shared" si="68"/>
        <v>0</v>
      </c>
      <c r="I559" s="126"/>
      <c r="J559" s="126" t="s">
        <v>102</v>
      </c>
      <c r="K559" s="131"/>
      <c r="L559" s="131"/>
      <c r="M559" s="129">
        <f>+$V$1*G559/$S$1</f>
        <v>0</v>
      </c>
      <c r="N559" s="129">
        <f>M559*$T$1/$V$1</f>
        <v>0</v>
      </c>
      <c r="O559" s="129">
        <f t="shared" si="67"/>
        <v>0</v>
      </c>
      <c r="P559" s="132">
        <f t="shared" si="66"/>
        <v>0</v>
      </c>
      <c r="Q559" s="132"/>
      <c r="R559" s="129">
        <f t="shared" si="72"/>
        <v>0</v>
      </c>
      <c r="S559" s="129">
        <f t="shared" si="69"/>
        <v>0</v>
      </c>
      <c r="T559" s="129">
        <f t="shared" si="70"/>
        <v>0</v>
      </c>
      <c r="U559" s="132"/>
      <c r="V559" s="132"/>
      <c r="W559" s="129">
        <f t="shared" si="73"/>
        <v>0</v>
      </c>
      <c r="X559" s="129">
        <f t="shared" si="74"/>
        <v>0</v>
      </c>
      <c r="Y559" s="129">
        <f t="shared" si="75"/>
        <v>0</v>
      </c>
      <c r="Z559" s="129"/>
    </row>
    <row r="560" spans="1:26" ht="15">
      <c r="A560" s="125" t="str">
        <f t="shared" si="71"/>
        <v>Others</v>
      </c>
      <c r="B560" s="126"/>
      <c r="C560" s="126"/>
      <c r="D560" s="126"/>
      <c r="E560" s="127"/>
      <c r="F560" s="127"/>
      <c r="G560" s="128"/>
      <c r="H560" s="129">
        <f t="shared" si="68"/>
        <v>0</v>
      </c>
      <c r="I560" s="126"/>
      <c r="J560" s="126" t="s">
        <v>14</v>
      </c>
      <c r="K560" s="131"/>
      <c r="L560" s="131"/>
      <c r="M560" s="129">
        <f>+$Z$1*G560/$W$1</f>
        <v>0</v>
      </c>
      <c r="N560" s="129">
        <f>M560*$X$1/$Z$1</f>
        <v>0</v>
      </c>
      <c r="O560" s="129">
        <f t="shared" si="67"/>
        <v>0</v>
      </c>
      <c r="P560" s="132">
        <f t="shared" si="66"/>
        <v>0</v>
      </c>
      <c r="Q560" s="132"/>
      <c r="R560" s="129">
        <f t="shared" si="72"/>
        <v>0</v>
      </c>
      <c r="S560" s="129">
        <f t="shared" si="69"/>
        <v>0</v>
      </c>
      <c r="T560" s="129">
        <f t="shared" si="70"/>
        <v>0</v>
      </c>
      <c r="U560" s="132"/>
      <c r="V560" s="132"/>
      <c r="W560" s="129">
        <f t="shared" si="73"/>
        <v>0</v>
      </c>
      <c r="X560" s="129">
        <f t="shared" si="74"/>
        <v>0</v>
      </c>
      <c r="Y560" s="129">
        <f t="shared" si="75"/>
        <v>0</v>
      </c>
      <c r="Z560" s="129"/>
    </row>
    <row r="561" spans="1:26" ht="15">
      <c r="A561" s="125" t="str">
        <f t="shared" si="71"/>
        <v>Others</v>
      </c>
      <c r="B561" s="126"/>
      <c r="C561" s="126"/>
      <c r="D561" s="126"/>
      <c r="E561" s="127"/>
      <c r="F561" s="127"/>
      <c r="G561" s="128"/>
      <c r="H561" s="129">
        <f t="shared" si="68"/>
        <v>0</v>
      </c>
      <c r="I561" s="126"/>
      <c r="J561" s="126" t="s">
        <v>14</v>
      </c>
      <c r="K561" s="131"/>
      <c r="L561" s="131"/>
      <c r="M561" s="129">
        <f>+$Z$1*G561/$W$1</f>
        <v>0</v>
      </c>
      <c r="N561" s="129">
        <f>M561*$X$1/$Z$1</f>
        <v>0</v>
      </c>
      <c r="O561" s="129">
        <f t="shared" si="67"/>
        <v>0</v>
      </c>
      <c r="P561" s="132">
        <f t="shared" si="66"/>
        <v>0</v>
      </c>
      <c r="Q561" s="132"/>
      <c r="R561" s="129">
        <f t="shared" si="72"/>
        <v>0</v>
      </c>
      <c r="S561" s="129">
        <f t="shared" si="69"/>
        <v>0</v>
      </c>
      <c r="T561" s="129">
        <f t="shared" si="70"/>
        <v>0</v>
      </c>
      <c r="U561" s="132"/>
      <c r="V561" s="132"/>
      <c r="W561" s="129">
        <f t="shared" si="73"/>
        <v>0</v>
      </c>
      <c r="X561" s="129">
        <f t="shared" si="74"/>
        <v>0</v>
      </c>
      <c r="Y561" s="129">
        <f t="shared" si="75"/>
        <v>0</v>
      </c>
      <c r="Z561" s="129"/>
    </row>
    <row r="562" spans="1:28" ht="15">
      <c r="A562" s="125" t="str">
        <f t="shared" si="71"/>
        <v>Individuals &amp; HUF</v>
      </c>
      <c r="B562" s="126"/>
      <c r="C562" s="126"/>
      <c r="D562" s="126"/>
      <c r="E562" s="127"/>
      <c r="F562" s="127"/>
      <c r="G562" s="128"/>
      <c r="H562" s="129">
        <f t="shared" si="68"/>
        <v>0</v>
      </c>
      <c r="I562" s="126"/>
      <c r="J562" s="126" t="s">
        <v>102</v>
      </c>
      <c r="K562" s="131"/>
      <c r="L562" s="131"/>
      <c r="M562" s="129">
        <f>+$V$1*G562/$S$1</f>
        <v>0</v>
      </c>
      <c r="N562" s="129">
        <f>M562*$T$1/$V$1</f>
        <v>0</v>
      </c>
      <c r="O562" s="129">
        <f t="shared" si="67"/>
        <v>0</v>
      </c>
      <c r="P562" s="132">
        <f t="shared" si="66"/>
        <v>0</v>
      </c>
      <c r="Q562" s="132"/>
      <c r="R562" s="129">
        <f t="shared" si="72"/>
        <v>0</v>
      </c>
      <c r="S562" s="129">
        <f t="shared" si="69"/>
        <v>0</v>
      </c>
      <c r="T562" s="129">
        <f t="shared" si="70"/>
        <v>0</v>
      </c>
      <c r="U562" s="132"/>
      <c r="V562" s="132"/>
      <c r="W562" s="129">
        <f t="shared" si="73"/>
        <v>0</v>
      </c>
      <c r="X562" s="129">
        <f t="shared" si="74"/>
        <v>0</v>
      </c>
      <c r="Y562" s="129">
        <f t="shared" si="75"/>
        <v>0</v>
      </c>
      <c r="Z562" s="129"/>
      <c r="AB562" s="133"/>
    </row>
    <row r="563" spans="1:26" ht="15">
      <c r="A563" s="125" t="str">
        <f t="shared" si="71"/>
        <v>Others</v>
      </c>
      <c r="B563" s="126"/>
      <c r="C563" s="126"/>
      <c r="D563" s="126"/>
      <c r="E563" s="127"/>
      <c r="F563" s="127"/>
      <c r="G563" s="128"/>
      <c r="H563" s="129">
        <f t="shared" si="68"/>
        <v>0</v>
      </c>
      <c r="I563" s="126"/>
      <c r="J563" s="126" t="s">
        <v>14</v>
      </c>
      <c r="K563" s="131"/>
      <c r="L563" s="131"/>
      <c r="M563" s="129">
        <f>+$Z$1*G563/$W$1</f>
        <v>0</v>
      </c>
      <c r="N563" s="129">
        <f>M563*$X$1/$Z$1</f>
        <v>0</v>
      </c>
      <c r="O563" s="129">
        <f t="shared" si="67"/>
        <v>0</v>
      </c>
      <c r="P563" s="132">
        <f t="shared" si="66"/>
        <v>0</v>
      </c>
      <c r="Q563" s="132"/>
      <c r="R563" s="129">
        <f t="shared" si="72"/>
        <v>0</v>
      </c>
      <c r="S563" s="129">
        <f t="shared" si="69"/>
        <v>0</v>
      </c>
      <c r="T563" s="129">
        <f t="shared" si="70"/>
        <v>0</v>
      </c>
      <c r="U563" s="132"/>
      <c r="V563" s="132"/>
      <c r="W563" s="129">
        <f t="shared" si="73"/>
        <v>0</v>
      </c>
      <c r="X563" s="129">
        <f t="shared" si="74"/>
        <v>0</v>
      </c>
      <c r="Y563" s="129">
        <f t="shared" si="75"/>
        <v>0</v>
      </c>
      <c r="Z563" s="129"/>
    </row>
    <row r="564" spans="1:28" ht="15">
      <c r="A564" s="125" t="str">
        <f t="shared" si="71"/>
        <v>Individuals &amp; HUF</v>
      </c>
      <c r="B564" s="126"/>
      <c r="C564" s="126"/>
      <c r="D564" s="126"/>
      <c r="E564" s="127"/>
      <c r="F564" s="127"/>
      <c r="G564" s="128"/>
      <c r="H564" s="129">
        <f t="shared" si="68"/>
        <v>0</v>
      </c>
      <c r="I564" s="126"/>
      <c r="J564" s="126" t="s">
        <v>102</v>
      </c>
      <c r="K564" s="131"/>
      <c r="L564" s="131"/>
      <c r="M564" s="129">
        <f>+$V$1*G564/$S$1</f>
        <v>0</v>
      </c>
      <c r="N564" s="129">
        <f>M564*$T$1/$V$1</f>
        <v>0</v>
      </c>
      <c r="O564" s="129">
        <f t="shared" si="67"/>
        <v>0</v>
      </c>
      <c r="P564" s="132">
        <f t="shared" si="66"/>
        <v>0</v>
      </c>
      <c r="Q564" s="132"/>
      <c r="R564" s="129">
        <f t="shared" si="72"/>
        <v>0</v>
      </c>
      <c r="S564" s="129">
        <f t="shared" si="69"/>
        <v>0</v>
      </c>
      <c r="T564" s="129">
        <f t="shared" si="70"/>
        <v>0</v>
      </c>
      <c r="U564" s="132"/>
      <c r="V564" s="132"/>
      <c r="W564" s="129">
        <f t="shared" si="73"/>
        <v>0</v>
      </c>
      <c r="X564" s="129">
        <f t="shared" si="74"/>
        <v>0</v>
      </c>
      <c r="Y564" s="129">
        <f t="shared" si="75"/>
        <v>0</v>
      </c>
      <c r="Z564" s="129"/>
      <c r="AB564" s="133"/>
    </row>
    <row r="565" spans="1:26" ht="15">
      <c r="A565" s="125" t="str">
        <f t="shared" si="71"/>
        <v>Others</v>
      </c>
      <c r="B565" s="126"/>
      <c r="C565" s="126"/>
      <c r="D565" s="126"/>
      <c r="E565" s="127"/>
      <c r="F565" s="127"/>
      <c r="G565" s="128"/>
      <c r="H565" s="129">
        <f t="shared" si="68"/>
        <v>0</v>
      </c>
      <c r="I565" s="126"/>
      <c r="J565" s="126" t="s">
        <v>14</v>
      </c>
      <c r="K565" s="131"/>
      <c r="L565" s="131"/>
      <c r="M565" s="129">
        <f>+$Z$1*G565/$W$1</f>
        <v>0</v>
      </c>
      <c r="N565" s="129">
        <f>M565*$X$1/$Z$1</f>
        <v>0</v>
      </c>
      <c r="O565" s="129">
        <f t="shared" si="67"/>
        <v>0</v>
      </c>
      <c r="P565" s="132">
        <f t="shared" si="66"/>
        <v>0</v>
      </c>
      <c r="Q565" s="132"/>
      <c r="R565" s="129">
        <f t="shared" si="72"/>
        <v>0</v>
      </c>
      <c r="S565" s="129">
        <f t="shared" si="69"/>
        <v>0</v>
      </c>
      <c r="T565" s="129">
        <f t="shared" si="70"/>
        <v>0</v>
      </c>
      <c r="U565" s="132"/>
      <c r="V565" s="132"/>
      <c r="W565" s="129">
        <f t="shared" si="73"/>
        <v>0</v>
      </c>
      <c r="X565" s="129">
        <f t="shared" si="74"/>
        <v>0</v>
      </c>
      <c r="Y565" s="129">
        <f t="shared" si="75"/>
        <v>0</v>
      </c>
      <c r="Z565" s="129"/>
    </row>
    <row r="566" spans="1:28" ht="15">
      <c r="A566" s="125" t="str">
        <f t="shared" si="71"/>
        <v>Individuals &amp; HUF</v>
      </c>
      <c r="B566" s="126"/>
      <c r="C566" s="126"/>
      <c r="D566" s="126"/>
      <c r="E566" s="127"/>
      <c r="F566" s="127"/>
      <c r="G566" s="128"/>
      <c r="H566" s="129">
        <f t="shared" si="68"/>
        <v>0</v>
      </c>
      <c r="I566" s="126"/>
      <c r="J566" s="126" t="s">
        <v>102</v>
      </c>
      <c r="K566" s="131"/>
      <c r="L566" s="131"/>
      <c r="M566" s="129">
        <f>+$V$1*G566/$S$1</f>
        <v>0</v>
      </c>
      <c r="N566" s="129">
        <f>M566*$T$1/$V$1</f>
        <v>0</v>
      </c>
      <c r="O566" s="129">
        <f t="shared" si="67"/>
        <v>0</v>
      </c>
      <c r="P566" s="132">
        <f t="shared" si="66"/>
        <v>0</v>
      </c>
      <c r="Q566" s="132"/>
      <c r="R566" s="129">
        <f t="shared" si="72"/>
        <v>0</v>
      </c>
      <c r="S566" s="129">
        <f t="shared" si="69"/>
        <v>0</v>
      </c>
      <c r="T566" s="129">
        <f t="shared" si="70"/>
        <v>0</v>
      </c>
      <c r="U566" s="132"/>
      <c r="V566" s="132"/>
      <c r="W566" s="129">
        <f t="shared" si="73"/>
        <v>0</v>
      </c>
      <c r="X566" s="129">
        <f t="shared" si="74"/>
        <v>0</v>
      </c>
      <c r="Y566" s="129">
        <f t="shared" si="75"/>
        <v>0</v>
      </c>
      <c r="Z566" s="129"/>
      <c r="AB566" s="133"/>
    </row>
    <row r="567" spans="1:26" ht="15">
      <c r="A567" s="125" t="str">
        <f t="shared" si="71"/>
        <v>Others</v>
      </c>
      <c r="B567" s="126"/>
      <c r="C567" s="126"/>
      <c r="D567" s="126"/>
      <c r="E567" s="127"/>
      <c r="F567" s="127"/>
      <c r="G567" s="128"/>
      <c r="H567" s="129">
        <f t="shared" si="68"/>
        <v>0</v>
      </c>
      <c r="I567" s="126"/>
      <c r="J567" s="126" t="s">
        <v>14</v>
      </c>
      <c r="K567" s="131"/>
      <c r="L567" s="131"/>
      <c r="M567" s="129">
        <f>+$Z$1*G567/$W$1</f>
        <v>0</v>
      </c>
      <c r="N567" s="129">
        <f>M567*$X$1/$Z$1</f>
        <v>0</v>
      </c>
      <c r="O567" s="129">
        <f t="shared" si="67"/>
        <v>0</v>
      </c>
      <c r="P567" s="132">
        <f t="shared" si="66"/>
        <v>0</v>
      </c>
      <c r="Q567" s="132"/>
      <c r="R567" s="129">
        <f t="shared" si="72"/>
        <v>0</v>
      </c>
      <c r="S567" s="129">
        <f t="shared" si="69"/>
        <v>0</v>
      </c>
      <c r="T567" s="129">
        <f t="shared" si="70"/>
        <v>0</v>
      </c>
      <c r="U567" s="132"/>
      <c r="V567" s="132"/>
      <c r="W567" s="129">
        <f t="shared" si="73"/>
        <v>0</v>
      </c>
      <c r="X567" s="129">
        <f t="shared" si="74"/>
        <v>0</v>
      </c>
      <c r="Y567" s="129">
        <f t="shared" si="75"/>
        <v>0</v>
      </c>
      <c r="Z567" s="129"/>
    </row>
    <row r="568" spans="1:28" ht="15">
      <c r="A568" s="125" t="str">
        <f t="shared" si="71"/>
        <v>Individuals &amp; HUF</v>
      </c>
      <c r="B568" s="126"/>
      <c r="C568" s="126"/>
      <c r="D568" s="126"/>
      <c r="E568" s="127"/>
      <c r="F568" s="127"/>
      <c r="G568" s="128"/>
      <c r="H568" s="129">
        <f t="shared" si="68"/>
        <v>0</v>
      </c>
      <c r="I568" s="126"/>
      <c r="J568" s="126" t="s">
        <v>102</v>
      </c>
      <c r="K568" s="131"/>
      <c r="L568" s="131"/>
      <c r="M568" s="129">
        <f>+$V$1*G568/$S$1</f>
        <v>0</v>
      </c>
      <c r="N568" s="129">
        <f>M568*$T$1/$V$1</f>
        <v>0</v>
      </c>
      <c r="O568" s="129">
        <f t="shared" si="67"/>
        <v>0</v>
      </c>
      <c r="P568" s="132">
        <f t="shared" si="66"/>
        <v>0</v>
      </c>
      <c r="Q568" s="132"/>
      <c r="R568" s="129">
        <f t="shared" si="72"/>
        <v>0</v>
      </c>
      <c r="S568" s="129">
        <f t="shared" si="69"/>
        <v>0</v>
      </c>
      <c r="T568" s="129">
        <f t="shared" si="70"/>
        <v>0</v>
      </c>
      <c r="U568" s="132"/>
      <c r="V568" s="132"/>
      <c r="W568" s="129">
        <f t="shared" si="73"/>
        <v>0</v>
      </c>
      <c r="X568" s="129">
        <f t="shared" si="74"/>
        <v>0</v>
      </c>
      <c r="Y568" s="129">
        <f t="shared" si="75"/>
        <v>0</v>
      </c>
      <c r="Z568" s="129"/>
      <c r="AB568" s="133"/>
    </row>
    <row r="569" spans="1:26" ht="15">
      <c r="A569" s="125" t="str">
        <f t="shared" si="71"/>
        <v>Others</v>
      </c>
      <c r="B569" s="126"/>
      <c r="C569" s="126"/>
      <c r="D569" s="126"/>
      <c r="E569" s="127"/>
      <c r="F569" s="127"/>
      <c r="G569" s="128"/>
      <c r="H569" s="129">
        <f t="shared" si="68"/>
        <v>0</v>
      </c>
      <c r="I569" s="126"/>
      <c r="J569" s="126" t="s">
        <v>14</v>
      </c>
      <c r="K569" s="131"/>
      <c r="L569" s="131"/>
      <c r="M569" s="129">
        <f>+$Z$1*G569/$W$1</f>
        <v>0</v>
      </c>
      <c r="N569" s="129">
        <f>M569*$X$1/$Z$1</f>
        <v>0</v>
      </c>
      <c r="O569" s="129">
        <f t="shared" si="67"/>
        <v>0</v>
      </c>
      <c r="P569" s="132">
        <f t="shared" si="66"/>
        <v>0</v>
      </c>
      <c r="Q569" s="132"/>
      <c r="R569" s="129">
        <f t="shared" si="72"/>
        <v>0</v>
      </c>
      <c r="S569" s="129">
        <f t="shared" si="69"/>
        <v>0</v>
      </c>
      <c r="T569" s="129">
        <f t="shared" si="70"/>
        <v>0</v>
      </c>
      <c r="U569" s="132"/>
      <c r="V569" s="132"/>
      <c r="W569" s="129">
        <f t="shared" si="73"/>
        <v>0</v>
      </c>
      <c r="X569" s="129">
        <f t="shared" si="74"/>
        <v>0</v>
      </c>
      <c r="Y569" s="129">
        <f t="shared" si="75"/>
        <v>0</v>
      </c>
      <c r="Z569" s="129"/>
    </row>
    <row r="570" spans="1:28" ht="15">
      <c r="A570" s="125" t="str">
        <f t="shared" si="71"/>
        <v>Individuals &amp; HUF</v>
      </c>
      <c r="B570" s="126"/>
      <c r="C570" s="126"/>
      <c r="D570" s="126"/>
      <c r="E570" s="127"/>
      <c r="F570" s="127"/>
      <c r="G570" s="128"/>
      <c r="H570" s="129">
        <f t="shared" si="68"/>
        <v>0</v>
      </c>
      <c r="I570" s="126"/>
      <c r="J570" s="126" t="s">
        <v>102</v>
      </c>
      <c r="K570" s="131"/>
      <c r="L570" s="131"/>
      <c r="M570" s="129">
        <f>+$V$1*G570/$S$1</f>
        <v>0</v>
      </c>
      <c r="N570" s="129">
        <f>M570*$T$1/$V$1</f>
        <v>0</v>
      </c>
      <c r="O570" s="129">
        <f t="shared" si="67"/>
        <v>0</v>
      </c>
      <c r="P570" s="132">
        <f t="shared" si="66"/>
        <v>0</v>
      </c>
      <c r="Q570" s="132"/>
      <c r="R570" s="129">
        <f t="shared" si="72"/>
        <v>0</v>
      </c>
      <c r="S570" s="129">
        <f t="shared" si="69"/>
        <v>0</v>
      </c>
      <c r="T570" s="129">
        <f t="shared" si="70"/>
        <v>0</v>
      </c>
      <c r="U570" s="132"/>
      <c r="V570" s="132"/>
      <c r="W570" s="129">
        <f t="shared" si="73"/>
        <v>0</v>
      </c>
      <c r="X570" s="129">
        <f t="shared" si="74"/>
        <v>0</v>
      </c>
      <c r="Y570" s="129">
        <f t="shared" si="75"/>
        <v>0</v>
      </c>
      <c r="Z570" s="129"/>
      <c r="AB570" s="133"/>
    </row>
    <row r="571" spans="1:26" ht="15">
      <c r="A571" s="125" t="str">
        <f t="shared" si="71"/>
        <v>Individuals &amp; HUF</v>
      </c>
      <c r="B571" s="126"/>
      <c r="C571" s="126"/>
      <c r="D571" s="126"/>
      <c r="E571" s="127"/>
      <c r="F571" s="127"/>
      <c r="G571" s="128"/>
      <c r="H571" s="129">
        <f t="shared" si="68"/>
        <v>0</v>
      </c>
      <c r="I571" s="126"/>
      <c r="J571" s="126" t="s">
        <v>102</v>
      </c>
      <c r="K571" s="131"/>
      <c r="L571" s="131"/>
      <c r="M571" s="129">
        <f>+$V$1*G571/$S$1</f>
        <v>0</v>
      </c>
      <c r="N571" s="129">
        <f>M571*$T$1/$V$1</f>
        <v>0</v>
      </c>
      <c r="O571" s="129">
        <f t="shared" si="67"/>
        <v>0</v>
      </c>
      <c r="P571" s="132">
        <f t="shared" si="66"/>
        <v>0</v>
      </c>
      <c r="Q571" s="132"/>
      <c r="R571" s="129">
        <f t="shared" si="72"/>
        <v>0</v>
      </c>
      <c r="S571" s="129">
        <f t="shared" si="69"/>
        <v>0</v>
      </c>
      <c r="T571" s="129">
        <f t="shared" si="70"/>
        <v>0</v>
      </c>
      <c r="U571" s="132"/>
      <c r="V571" s="132"/>
      <c r="W571" s="129">
        <f t="shared" si="73"/>
        <v>0</v>
      </c>
      <c r="X571" s="129">
        <f t="shared" si="74"/>
        <v>0</v>
      </c>
      <c r="Y571" s="129">
        <f t="shared" si="75"/>
        <v>0</v>
      </c>
      <c r="Z571" s="129"/>
    </row>
    <row r="572" spans="1:28" ht="15">
      <c r="A572" s="125" t="str">
        <f t="shared" si="71"/>
        <v>Individuals &amp; HUF</v>
      </c>
      <c r="B572" s="126"/>
      <c r="C572" s="126"/>
      <c r="D572" s="126"/>
      <c r="E572" s="127"/>
      <c r="F572" s="127"/>
      <c r="G572" s="128"/>
      <c r="H572" s="129">
        <f t="shared" si="68"/>
        <v>0</v>
      </c>
      <c r="I572" s="126"/>
      <c r="J572" s="126" t="s">
        <v>102</v>
      </c>
      <c r="K572" s="131"/>
      <c r="L572" s="131"/>
      <c r="M572" s="129">
        <f>+$V$1*G572/$S$1</f>
        <v>0</v>
      </c>
      <c r="N572" s="129">
        <f>M572*$T$1/$V$1</f>
        <v>0</v>
      </c>
      <c r="O572" s="129">
        <f t="shared" si="67"/>
        <v>0</v>
      </c>
      <c r="P572" s="132">
        <f t="shared" si="66"/>
        <v>0</v>
      </c>
      <c r="Q572" s="132"/>
      <c r="R572" s="129">
        <f t="shared" si="72"/>
        <v>0</v>
      </c>
      <c r="S572" s="129">
        <f t="shared" si="69"/>
        <v>0</v>
      </c>
      <c r="T572" s="129">
        <f t="shared" si="70"/>
        <v>0</v>
      </c>
      <c r="U572" s="132"/>
      <c r="V572" s="132"/>
      <c r="W572" s="129">
        <f t="shared" si="73"/>
        <v>0</v>
      </c>
      <c r="X572" s="129">
        <f t="shared" si="74"/>
        <v>0</v>
      </c>
      <c r="Y572" s="129">
        <f t="shared" si="75"/>
        <v>0</v>
      </c>
      <c r="Z572" s="129"/>
      <c r="AB572" s="133"/>
    </row>
    <row r="573" spans="1:26" ht="15">
      <c r="A573" s="125" t="str">
        <f t="shared" si="71"/>
        <v>Others</v>
      </c>
      <c r="B573" s="126"/>
      <c r="C573" s="126"/>
      <c r="D573" s="126"/>
      <c r="E573" s="127"/>
      <c r="F573" s="127"/>
      <c r="G573" s="128"/>
      <c r="H573" s="129">
        <f t="shared" si="68"/>
        <v>0</v>
      </c>
      <c r="I573" s="126"/>
      <c r="J573" s="126" t="s">
        <v>14</v>
      </c>
      <c r="K573" s="131"/>
      <c r="L573" s="131"/>
      <c r="M573" s="129">
        <f>+$Z$1*G573/$W$1</f>
        <v>0</v>
      </c>
      <c r="N573" s="129">
        <f>M573*$X$1/$Z$1</f>
        <v>0</v>
      </c>
      <c r="O573" s="129">
        <f t="shared" si="67"/>
        <v>0</v>
      </c>
      <c r="P573" s="132">
        <f t="shared" si="66"/>
        <v>0</v>
      </c>
      <c r="Q573" s="132"/>
      <c r="R573" s="129">
        <f t="shared" si="72"/>
        <v>0</v>
      </c>
      <c r="S573" s="129">
        <f t="shared" si="69"/>
        <v>0</v>
      </c>
      <c r="T573" s="129">
        <f t="shared" si="70"/>
        <v>0</v>
      </c>
      <c r="U573" s="132"/>
      <c r="V573" s="132"/>
      <c r="W573" s="129">
        <f t="shared" si="73"/>
        <v>0</v>
      </c>
      <c r="X573" s="129">
        <f t="shared" si="74"/>
        <v>0</v>
      </c>
      <c r="Y573" s="129">
        <f t="shared" si="75"/>
        <v>0</v>
      </c>
      <c r="Z573" s="129"/>
    </row>
    <row r="574" spans="1:26" ht="15">
      <c r="A574" s="125" t="str">
        <f t="shared" si="71"/>
        <v>Others</v>
      </c>
      <c r="B574" s="126"/>
      <c r="C574" s="126"/>
      <c r="D574" s="126"/>
      <c r="E574" s="127"/>
      <c r="F574" s="127"/>
      <c r="G574" s="128"/>
      <c r="H574" s="129">
        <f t="shared" si="68"/>
        <v>0</v>
      </c>
      <c r="I574" s="126"/>
      <c r="J574" s="126" t="s">
        <v>14</v>
      </c>
      <c r="K574" s="131"/>
      <c r="L574" s="131"/>
      <c r="M574" s="129">
        <f>+$V$1*G574/$S$1</f>
        <v>0</v>
      </c>
      <c r="N574" s="129">
        <f>M574*$T$1/$V$1</f>
        <v>0</v>
      </c>
      <c r="O574" s="129">
        <f t="shared" si="67"/>
        <v>0</v>
      </c>
      <c r="P574" s="132">
        <f t="shared" si="66"/>
        <v>0</v>
      </c>
      <c r="Q574" s="132"/>
      <c r="R574" s="129">
        <f t="shared" si="72"/>
        <v>0</v>
      </c>
      <c r="S574" s="129">
        <f t="shared" si="69"/>
        <v>0</v>
      </c>
      <c r="T574" s="129">
        <f t="shared" si="70"/>
        <v>0</v>
      </c>
      <c r="U574" s="132"/>
      <c r="V574" s="132"/>
      <c r="W574" s="129">
        <f t="shared" si="73"/>
        <v>0</v>
      </c>
      <c r="X574" s="129">
        <f t="shared" si="74"/>
        <v>0</v>
      </c>
      <c r="Y574" s="129">
        <f t="shared" si="75"/>
        <v>0</v>
      </c>
      <c r="Z574" s="129"/>
    </row>
    <row r="575" spans="1:26" ht="15">
      <c r="A575" s="125" t="str">
        <f t="shared" si="71"/>
        <v>Others</v>
      </c>
      <c r="B575" s="126"/>
      <c r="C575" s="126"/>
      <c r="D575" s="126"/>
      <c r="E575" s="127"/>
      <c r="F575" s="127"/>
      <c r="G575" s="128"/>
      <c r="H575" s="129">
        <f t="shared" si="68"/>
        <v>0</v>
      </c>
      <c r="I575" s="126"/>
      <c r="J575" s="126" t="s">
        <v>14</v>
      </c>
      <c r="K575" s="131"/>
      <c r="L575" s="131"/>
      <c r="M575" s="129">
        <f>+$Z$1*G575/$W$1</f>
        <v>0</v>
      </c>
      <c r="N575" s="129">
        <f>M575*$X$1/$Z$1</f>
        <v>0</v>
      </c>
      <c r="O575" s="129">
        <f t="shared" si="67"/>
        <v>0</v>
      </c>
      <c r="P575" s="132">
        <f t="shared" si="66"/>
        <v>0</v>
      </c>
      <c r="Q575" s="132"/>
      <c r="R575" s="129">
        <f t="shared" si="72"/>
        <v>0</v>
      </c>
      <c r="S575" s="129">
        <f t="shared" si="69"/>
        <v>0</v>
      </c>
      <c r="T575" s="129">
        <f t="shared" si="70"/>
        <v>0</v>
      </c>
      <c r="U575" s="132"/>
      <c r="V575" s="132"/>
      <c r="W575" s="129">
        <f t="shared" si="73"/>
        <v>0</v>
      </c>
      <c r="X575" s="129">
        <f t="shared" si="74"/>
        <v>0</v>
      </c>
      <c r="Y575" s="129">
        <f t="shared" si="75"/>
        <v>0</v>
      </c>
      <c r="Z575" s="129"/>
    </row>
    <row r="576" spans="1:28" ht="15">
      <c r="A576" s="125" t="str">
        <f t="shared" si="71"/>
        <v>Individuals &amp; HUF</v>
      </c>
      <c r="B576" s="126"/>
      <c r="C576" s="126"/>
      <c r="D576" s="126"/>
      <c r="E576" s="127"/>
      <c r="F576" s="127"/>
      <c r="G576" s="128"/>
      <c r="H576" s="129">
        <f t="shared" si="68"/>
        <v>0</v>
      </c>
      <c r="I576" s="126"/>
      <c r="J576" s="126" t="s">
        <v>102</v>
      </c>
      <c r="K576" s="131"/>
      <c r="L576" s="131"/>
      <c r="M576" s="129">
        <f>+$V$1*G576/$S$1</f>
        <v>0</v>
      </c>
      <c r="N576" s="129">
        <f>M576*$T$1/$V$1</f>
        <v>0</v>
      </c>
      <c r="O576" s="129">
        <f t="shared" si="67"/>
        <v>0</v>
      </c>
      <c r="P576" s="132">
        <f t="shared" si="66"/>
        <v>0</v>
      </c>
      <c r="Q576" s="132"/>
      <c r="R576" s="129">
        <f t="shared" si="72"/>
        <v>0</v>
      </c>
      <c r="S576" s="129">
        <f t="shared" si="69"/>
        <v>0</v>
      </c>
      <c r="T576" s="129">
        <f t="shared" si="70"/>
        <v>0</v>
      </c>
      <c r="U576" s="132"/>
      <c r="V576" s="132"/>
      <c r="W576" s="129">
        <f t="shared" si="73"/>
        <v>0</v>
      </c>
      <c r="X576" s="129">
        <f t="shared" si="74"/>
        <v>0</v>
      </c>
      <c r="Y576" s="129">
        <f t="shared" si="75"/>
        <v>0</v>
      </c>
      <c r="Z576" s="129"/>
      <c r="AB576" s="133"/>
    </row>
    <row r="577" spans="1:28" ht="15">
      <c r="A577" s="125" t="str">
        <f t="shared" si="71"/>
        <v>Individuals &amp; HUF</v>
      </c>
      <c r="B577" s="126"/>
      <c r="C577" s="126"/>
      <c r="D577" s="126"/>
      <c r="E577" s="127"/>
      <c r="F577" s="127"/>
      <c r="G577" s="128"/>
      <c r="H577" s="129">
        <f t="shared" si="68"/>
        <v>0</v>
      </c>
      <c r="I577" s="126"/>
      <c r="J577" s="126" t="s">
        <v>102</v>
      </c>
      <c r="K577" s="131"/>
      <c r="L577" s="131"/>
      <c r="M577" s="129">
        <f>+$V$1*G577/$S$1</f>
        <v>0</v>
      </c>
      <c r="N577" s="129">
        <f>M577*$T$1/$V$1</f>
        <v>0</v>
      </c>
      <c r="O577" s="129">
        <f t="shared" si="67"/>
        <v>0</v>
      </c>
      <c r="P577" s="132">
        <f t="shared" si="66"/>
        <v>0</v>
      </c>
      <c r="Q577" s="132"/>
      <c r="R577" s="129">
        <f t="shared" si="72"/>
        <v>0</v>
      </c>
      <c r="S577" s="129">
        <f t="shared" si="69"/>
        <v>0</v>
      </c>
      <c r="T577" s="129">
        <f t="shared" si="70"/>
        <v>0</v>
      </c>
      <c r="U577" s="132"/>
      <c r="V577" s="132"/>
      <c r="W577" s="129">
        <f t="shared" si="73"/>
        <v>0</v>
      </c>
      <c r="X577" s="129">
        <f t="shared" si="74"/>
        <v>0</v>
      </c>
      <c r="Y577" s="129">
        <f t="shared" si="75"/>
        <v>0</v>
      </c>
      <c r="Z577" s="129"/>
      <c r="AB577" s="133"/>
    </row>
    <row r="578" spans="1:26" ht="15">
      <c r="A578" s="125" t="str">
        <f t="shared" si="71"/>
        <v>Others</v>
      </c>
      <c r="B578" s="126"/>
      <c r="C578" s="126"/>
      <c r="D578" s="126"/>
      <c r="E578" s="127"/>
      <c r="F578" s="127"/>
      <c r="G578" s="128"/>
      <c r="H578" s="129">
        <f t="shared" si="68"/>
        <v>0</v>
      </c>
      <c r="I578" s="126"/>
      <c r="J578" s="126" t="s">
        <v>14</v>
      </c>
      <c r="K578" s="131"/>
      <c r="L578" s="131"/>
      <c r="M578" s="129">
        <f>+$Z$1*G578/$W$1</f>
        <v>0</v>
      </c>
      <c r="N578" s="129">
        <f>M578*$X$1/$Z$1</f>
        <v>0</v>
      </c>
      <c r="O578" s="129">
        <f t="shared" si="67"/>
        <v>0</v>
      </c>
      <c r="P578" s="132">
        <f aca="true" t="shared" si="76" ref="P578:P641">+O578-G578</f>
        <v>0</v>
      </c>
      <c r="Q578" s="132"/>
      <c r="R578" s="129">
        <f t="shared" si="72"/>
        <v>0</v>
      </c>
      <c r="S578" s="129">
        <f t="shared" si="69"/>
        <v>0</v>
      </c>
      <c r="T578" s="129">
        <f t="shared" si="70"/>
        <v>0</v>
      </c>
      <c r="U578" s="132"/>
      <c r="V578" s="132"/>
      <c r="W578" s="129">
        <f t="shared" si="73"/>
        <v>0</v>
      </c>
      <c r="X578" s="129">
        <f t="shared" si="74"/>
        <v>0</v>
      </c>
      <c r="Y578" s="129">
        <f t="shared" si="75"/>
        <v>0</v>
      </c>
      <c r="Z578" s="129"/>
    </row>
    <row r="579" spans="1:26" ht="15">
      <c r="A579" s="125" t="str">
        <f t="shared" si="71"/>
        <v>Others</v>
      </c>
      <c r="B579" s="126"/>
      <c r="C579" s="126"/>
      <c r="D579" s="126"/>
      <c r="E579" s="127"/>
      <c r="F579" s="127"/>
      <c r="G579" s="128"/>
      <c r="H579" s="129">
        <f t="shared" si="68"/>
        <v>0</v>
      </c>
      <c r="I579" s="126"/>
      <c r="J579" s="126" t="s">
        <v>14</v>
      </c>
      <c r="K579" s="131"/>
      <c r="L579" s="131"/>
      <c r="M579" s="129">
        <f>+$Z$1*G579/$W$1</f>
        <v>0</v>
      </c>
      <c r="N579" s="129">
        <f>M579*$X$1/$Z$1</f>
        <v>0</v>
      </c>
      <c r="O579" s="129">
        <f aca="true" t="shared" si="77" ref="O579:O642">+M579-N579</f>
        <v>0</v>
      </c>
      <c r="P579" s="132">
        <f t="shared" si="76"/>
        <v>0</v>
      </c>
      <c r="Q579" s="132"/>
      <c r="R579" s="129">
        <f t="shared" si="72"/>
        <v>0</v>
      </c>
      <c r="S579" s="129">
        <f t="shared" si="69"/>
        <v>0</v>
      </c>
      <c r="T579" s="129">
        <f t="shared" si="70"/>
        <v>0</v>
      </c>
      <c r="U579" s="132"/>
      <c r="V579" s="132"/>
      <c r="W579" s="129">
        <f t="shared" si="73"/>
        <v>0</v>
      </c>
      <c r="X579" s="129">
        <f t="shared" si="74"/>
        <v>0</v>
      </c>
      <c r="Y579" s="129">
        <f t="shared" si="75"/>
        <v>0</v>
      </c>
      <c r="Z579" s="129"/>
    </row>
    <row r="580" spans="1:28" ht="15">
      <c r="A580" s="125" t="str">
        <f t="shared" si="71"/>
        <v>Individuals &amp; HUF</v>
      </c>
      <c r="B580" s="126"/>
      <c r="C580" s="126"/>
      <c r="D580" s="126"/>
      <c r="E580" s="127"/>
      <c r="F580" s="127"/>
      <c r="G580" s="128"/>
      <c r="H580" s="129">
        <f t="shared" si="68"/>
        <v>0</v>
      </c>
      <c r="I580" s="126"/>
      <c r="J580" s="126" t="s">
        <v>102</v>
      </c>
      <c r="K580" s="131"/>
      <c r="L580" s="131"/>
      <c r="M580" s="129">
        <f>+$V$1*G580/$S$1</f>
        <v>0</v>
      </c>
      <c r="N580" s="129">
        <f>M580*$T$1/$V$1</f>
        <v>0</v>
      </c>
      <c r="O580" s="129">
        <f t="shared" si="77"/>
        <v>0</v>
      </c>
      <c r="P580" s="132">
        <f t="shared" si="76"/>
        <v>0</v>
      </c>
      <c r="Q580" s="132"/>
      <c r="R580" s="129">
        <f t="shared" si="72"/>
        <v>0</v>
      </c>
      <c r="S580" s="129">
        <f t="shared" si="69"/>
        <v>0</v>
      </c>
      <c r="T580" s="129">
        <f t="shared" si="70"/>
        <v>0</v>
      </c>
      <c r="U580" s="132"/>
      <c r="V580" s="132"/>
      <c r="W580" s="129">
        <f t="shared" si="73"/>
        <v>0</v>
      </c>
      <c r="X580" s="129">
        <f t="shared" si="74"/>
        <v>0</v>
      </c>
      <c r="Y580" s="129">
        <f t="shared" si="75"/>
        <v>0</v>
      </c>
      <c r="Z580" s="129"/>
      <c r="AB580" s="133"/>
    </row>
    <row r="581" spans="1:26" ht="15">
      <c r="A581" s="125" t="str">
        <f t="shared" si="71"/>
        <v>Individuals &amp; HUF</v>
      </c>
      <c r="B581" s="126"/>
      <c r="C581" s="126"/>
      <c r="D581" s="126"/>
      <c r="E581" s="127"/>
      <c r="F581" s="127"/>
      <c r="G581" s="128"/>
      <c r="H581" s="129">
        <f t="shared" si="68"/>
        <v>0</v>
      </c>
      <c r="I581" s="126"/>
      <c r="J581" s="126" t="s">
        <v>102</v>
      </c>
      <c r="K581" s="131"/>
      <c r="L581" s="131"/>
      <c r="M581" s="129">
        <f>+$V$1*G581/$S$1</f>
        <v>0</v>
      </c>
      <c r="N581" s="129">
        <f>M581*$T$1/$V$1</f>
        <v>0</v>
      </c>
      <c r="O581" s="129">
        <f t="shared" si="77"/>
        <v>0</v>
      </c>
      <c r="P581" s="132">
        <f t="shared" si="76"/>
        <v>0</v>
      </c>
      <c r="Q581" s="132"/>
      <c r="R581" s="129">
        <f t="shared" si="72"/>
        <v>0</v>
      </c>
      <c r="S581" s="129">
        <f t="shared" si="69"/>
        <v>0</v>
      </c>
      <c r="T581" s="129">
        <f t="shared" si="70"/>
        <v>0</v>
      </c>
      <c r="U581" s="132"/>
      <c r="V581" s="132"/>
      <c r="W581" s="129">
        <f t="shared" si="73"/>
        <v>0</v>
      </c>
      <c r="X581" s="129">
        <f t="shared" si="74"/>
        <v>0</v>
      </c>
      <c r="Y581" s="129">
        <f t="shared" si="75"/>
        <v>0</v>
      </c>
      <c r="Z581" s="129"/>
    </row>
    <row r="582" spans="1:26" ht="15">
      <c r="A582" s="125" t="str">
        <f t="shared" si="71"/>
        <v>Others</v>
      </c>
      <c r="B582" s="126"/>
      <c r="C582" s="126"/>
      <c r="D582" s="126"/>
      <c r="E582" s="127"/>
      <c r="F582" s="127"/>
      <c r="G582" s="128"/>
      <c r="H582" s="129">
        <f t="shared" si="68"/>
        <v>0</v>
      </c>
      <c r="I582" s="126"/>
      <c r="J582" s="126" t="s">
        <v>14</v>
      </c>
      <c r="K582" s="131"/>
      <c r="L582" s="131"/>
      <c r="M582" s="129">
        <f>+$Z$1*G582/$W$1</f>
        <v>0</v>
      </c>
      <c r="N582" s="129">
        <f>M582*$X$1/$Z$1</f>
        <v>0</v>
      </c>
      <c r="O582" s="129">
        <f t="shared" si="77"/>
        <v>0</v>
      </c>
      <c r="P582" s="132">
        <f t="shared" si="76"/>
        <v>0</v>
      </c>
      <c r="Q582" s="132"/>
      <c r="R582" s="129">
        <f t="shared" si="72"/>
        <v>0</v>
      </c>
      <c r="S582" s="129">
        <f t="shared" si="69"/>
        <v>0</v>
      </c>
      <c r="T582" s="129">
        <f t="shared" si="70"/>
        <v>0</v>
      </c>
      <c r="U582" s="132"/>
      <c r="V582" s="132"/>
      <c r="W582" s="129">
        <f t="shared" si="73"/>
        <v>0</v>
      </c>
      <c r="X582" s="129">
        <f t="shared" si="74"/>
        <v>0</v>
      </c>
      <c r="Y582" s="129">
        <f t="shared" si="75"/>
        <v>0</v>
      </c>
      <c r="Z582" s="129"/>
    </row>
    <row r="583" spans="1:26" ht="15">
      <c r="A583" s="125" t="str">
        <f t="shared" si="71"/>
        <v>Others</v>
      </c>
      <c r="B583" s="126"/>
      <c r="C583" s="126"/>
      <c r="D583" s="126"/>
      <c r="E583" s="127"/>
      <c r="F583" s="127"/>
      <c r="G583" s="128"/>
      <c r="H583" s="129">
        <f t="shared" si="68"/>
        <v>0</v>
      </c>
      <c r="I583" s="126"/>
      <c r="J583" s="126" t="s">
        <v>14</v>
      </c>
      <c r="K583" s="131"/>
      <c r="L583" s="131"/>
      <c r="M583" s="129">
        <f>+$Z$1*G583/$W$1</f>
        <v>0</v>
      </c>
      <c r="N583" s="129">
        <f>M583*$X$1/$Z$1</f>
        <v>0</v>
      </c>
      <c r="O583" s="129">
        <f t="shared" si="77"/>
        <v>0</v>
      </c>
      <c r="P583" s="132">
        <f t="shared" si="76"/>
        <v>0</v>
      </c>
      <c r="Q583" s="132"/>
      <c r="R583" s="129">
        <f t="shared" si="72"/>
        <v>0</v>
      </c>
      <c r="S583" s="129">
        <f t="shared" si="69"/>
        <v>0</v>
      </c>
      <c r="T583" s="129">
        <f t="shared" si="70"/>
        <v>0</v>
      </c>
      <c r="U583" s="132"/>
      <c r="V583" s="132"/>
      <c r="W583" s="129">
        <f t="shared" si="73"/>
        <v>0</v>
      </c>
      <c r="X583" s="129">
        <f t="shared" si="74"/>
        <v>0</v>
      </c>
      <c r="Y583" s="129">
        <f t="shared" si="75"/>
        <v>0</v>
      </c>
      <c r="Z583" s="129"/>
    </row>
    <row r="584" spans="1:28" ht="15">
      <c r="A584" s="125" t="str">
        <f t="shared" si="71"/>
        <v>Individuals &amp; HUF</v>
      </c>
      <c r="B584" s="126"/>
      <c r="C584" s="126"/>
      <c r="D584" s="126"/>
      <c r="E584" s="127"/>
      <c r="F584" s="127"/>
      <c r="G584" s="128"/>
      <c r="H584" s="129">
        <f t="shared" si="68"/>
        <v>0</v>
      </c>
      <c r="I584" s="126"/>
      <c r="J584" s="126" t="s">
        <v>102</v>
      </c>
      <c r="K584" s="131"/>
      <c r="L584" s="131"/>
      <c r="M584" s="129">
        <f>+$V$1*G584/$S$1</f>
        <v>0</v>
      </c>
      <c r="N584" s="129">
        <f>M584*$T$1/$V$1</f>
        <v>0</v>
      </c>
      <c r="O584" s="129">
        <f t="shared" si="77"/>
        <v>0</v>
      </c>
      <c r="P584" s="132">
        <f t="shared" si="76"/>
        <v>0</v>
      </c>
      <c r="Q584" s="132"/>
      <c r="R584" s="129">
        <f t="shared" si="72"/>
        <v>0</v>
      </c>
      <c r="S584" s="129">
        <f t="shared" si="69"/>
        <v>0</v>
      </c>
      <c r="T584" s="129">
        <f t="shared" si="70"/>
        <v>0</v>
      </c>
      <c r="U584" s="132"/>
      <c r="V584" s="132"/>
      <c r="W584" s="129">
        <f t="shared" si="73"/>
        <v>0</v>
      </c>
      <c r="X584" s="129">
        <f t="shared" si="74"/>
        <v>0</v>
      </c>
      <c r="Y584" s="129">
        <f t="shared" si="75"/>
        <v>0</v>
      </c>
      <c r="Z584" s="129"/>
      <c r="AB584" s="133"/>
    </row>
    <row r="585" spans="1:26" ht="15">
      <c r="A585" s="125" t="str">
        <f t="shared" si="71"/>
        <v>Others</v>
      </c>
      <c r="B585" s="126"/>
      <c r="C585" s="126"/>
      <c r="D585" s="126"/>
      <c r="E585" s="127"/>
      <c r="F585" s="127"/>
      <c r="G585" s="128"/>
      <c r="H585" s="129">
        <f t="shared" si="68"/>
        <v>0</v>
      </c>
      <c r="I585" s="126"/>
      <c r="J585" s="126" t="s">
        <v>14</v>
      </c>
      <c r="K585" s="131"/>
      <c r="L585" s="131"/>
      <c r="M585" s="129">
        <f>+$Z$1*G585/$W$1</f>
        <v>0</v>
      </c>
      <c r="N585" s="129">
        <f>M585*$X$1/$Z$1</f>
        <v>0</v>
      </c>
      <c r="O585" s="129">
        <f t="shared" si="77"/>
        <v>0</v>
      </c>
      <c r="P585" s="132">
        <f t="shared" si="76"/>
        <v>0</v>
      </c>
      <c r="Q585" s="132"/>
      <c r="R585" s="129">
        <f t="shared" si="72"/>
        <v>0</v>
      </c>
      <c r="S585" s="129">
        <f t="shared" si="69"/>
        <v>0</v>
      </c>
      <c r="T585" s="129">
        <f t="shared" si="70"/>
        <v>0</v>
      </c>
      <c r="U585" s="132"/>
      <c r="V585" s="132"/>
      <c r="W585" s="129">
        <f t="shared" si="73"/>
        <v>0</v>
      </c>
      <c r="X585" s="129">
        <f t="shared" si="74"/>
        <v>0</v>
      </c>
      <c r="Y585" s="129">
        <f t="shared" si="75"/>
        <v>0</v>
      </c>
      <c r="Z585" s="129"/>
    </row>
    <row r="586" spans="1:28" ht="15">
      <c r="A586" s="125" t="str">
        <f t="shared" si="71"/>
        <v>Individuals &amp; HUF</v>
      </c>
      <c r="B586" s="126"/>
      <c r="C586" s="126"/>
      <c r="D586" s="126"/>
      <c r="E586" s="127"/>
      <c r="F586" s="127"/>
      <c r="G586" s="128"/>
      <c r="H586" s="129">
        <f t="shared" si="68"/>
        <v>0</v>
      </c>
      <c r="I586" s="126"/>
      <c r="J586" s="126" t="s">
        <v>102</v>
      </c>
      <c r="K586" s="131"/>
      <c r="L586" s="131"/>
      <c r="M586" s="129">
        <f>+$V$1*G586/$S$1</f>
        <v>0</v>
      </c>
      <c r="N586" s="129">
        <f>M586*$T$1/$V$1</f>
        <v>0</v>
      </c>
      <c r="O586" s="129">
        <f t="shared" si="77"/>
        <v>0</v>
      </c>
      <c r="P586" s="132">
        <f t="shared" si="76"/>
        <v>0</v>
      </c>
      <c r="Q586" s="132"/>
      <c r="R586" s="129">
        <f t="shared" si="72"/>
        <v>0</v>
      </c>
      <c r="S586" s="129">
        <f t="shared" si="69"/>
        <v>0</v>
      </c>
      <c r="T586" s="129">
        <f t="shared" si="70"/>
        <v>0</v>
      </c>
      <c r="U586" s="132"/>
      <c r="V586" s="132"/>
      <c r="W586" s="129">
        <f t="shared" si="73"/>
        <v>0</v>
      </c>
      <c r="X586" s="129">
        <f t="shared" si="74"/>
        <v>0</v>
      </c>
      <c r="Y586" s="129">
        <f t="shared" si="75"/>
        <v>0</v>
      </c>
      <c r="Z586" s="129"/>
      <c r="AB586" s="133"/>
    </row>
    <row r="587" spans="1:26" ht="15">
      <c r="A587" s="125" t="str">
        <f t="shared" si="71"/>
        <v>Others</v>
      </c>
      <c r="B587" s="126"/>
      <c r="C587" s="126"/>
      <c r="D587" s="126"/>
      <c r="E587" s="127"/>
      <c r="F587" s="127"/>
      <c r="G587" s="128"/>
      <c r="H587" s="129">
        <f t="shared" si="68"/>
        <v>0</v>
      </c>
      <c r="I587" s="126"/>
      <c r="J587" s="126" t="s">
        <v>14</v>
      </c>
      <c r="K587" s="131"/>
      <c r="L587" s="131"/>
      <c r="M587" s="129">
        <f>+$Z$1*G587/$W$1</f>
        <v>0</v>
      </c>
      <c r="N587" s="129">
        <f>M587*$X$1/$Z$1</f>
        <v>0</v>
      </c>
      <c r="O587" s="129">
        <f t="shared" si="77"/>
        <v>0</v>
      </c>
      <c r="P587" s="132">
        <f t="shared" si="76"/>
        <v>0</v>
      </c>
      <c r="Q587" s="132"/>
      <c r="R587" s="129">
        <f t="shared" si="72"/>
        <v>0</v>
      </c>
      <c r="S587" s="129">
        <f t="shared" si="69"/>
        <v>0</v>
      </c>
      <c r="T587" s="129">
        <f t="shared" si="70"/>
        <v>0</v>
      </c>
      <c r="U587" s="132"/>
      <c r="V587" s="132"/>
      <c r="W587" s="129">
        <f t="shared" si="73"/>
        <v>0</v>
      </c>
      <c r="X587" s="129">
        <f t="shared" si="74"/>
        <v>0</v>
      </c>
      <c r="Y587" s="129">
        <f t="shared" si="75"/>
        <v>0</v>
      </c>
      <c r="Z587" s="129"/>
    </row>
    <row r="588" spans="1:28" ht="15">
      <c r="A588" s="125" t="str">
        <f t="shared" si="71"/>
        <v>Individuals &amp; HUF</v>
      </c>
      <c r="B588" s="126"/>
      <c r="C588" s="126"/>
      <c r="D588" s="126"/>
      <c r="E588" s="127"/>
      <c r="F588" s="127"/>
      <c r="G588" s="128"/>
      <c r="H588" s="129">
        <f t="shared" si="68"/>
        <v>0</v>
      </c>
      <c r="I588" s="126"/>
      <c r="J588" s="126" t="s">
        <v>102</v>
      </c>
      <c r="K588" s="131"/>
      <c r="L588" s="131"/>
      <c r="M588" s="129">
        <f>+$V$1*G588/$S$1</f>
        <v>0</v>
      </c>
      <c r="N588" s="129">
        <f>M588*$T$1/$V$1</f>
        <v>0</v>
      </c>
      <c r="O588" s="129">
        <f t="shared" si="77"/>
        <v>0</v>
      </c>
      <c r="P588" s="132">
        <f t="shared" si="76"/>
        <v>0</v>
      </c>
      <c r="Q588" s="132"/>
      <c r="R588" s="129">
        <f t="shared" si="72"/>
        <v>0</v>
      </c>
      <c r="S588" s="129">
        <f t="shared" si="69"/>
        <v>0</v>
      </c>
      <c r="T588" s="129">
        <f t="shared" si="70"/>
        <v>0</v>
      </c>
      <c r="U588" s="132"/>
      <c r="V588" s="132"/>
      <c r="W588" s="129">
        <f t="shared" si="73"/>
        <v>0</v>
      </c>
      <c r="X588" s="129">
        <f t="shared" si="74"/>
        <v>0</v>
      </c>
      <c r="Y588" s="129">
        <f t="shared" si="75"/>
        <v>0</v>
      </c>
      <c r="Z588" s="129"/>
      <c r="AB588" s="133"/>
    </row>
    <row r="589" spans="1:26" ht="15">
      <c r="A589" s="125" t="str">
        <f t="shared" si="71"/>
        <v>Others</v>
      </c>
      <c r="B589" s="126"/>
      <c r="C589" s="126"/>
      <c r="D589" s="126"/>
      <c r="E589" s="127"/>
      <c r="F589" s="127"/>
      <c r="G589" s="128"/>
      <c r="H589" s="129">
        <f t="shared" si="68"/>
        <v>0</v>
      </c>
      <c r="I589" s="126"/>
      <c r="J589" s="126" t="s">
        <v>14</v>
      </c>
      <c r="K589" s="131"/>
      <c r="L589" s="131"/>
      <c r="M589" s="129">
        <f>+$Z$1*G589/$W$1</f>
        <v>0</v>
      </c>
      <c r="N589" s="129">
        <f>M589*$X$1/$Z$1</f>
        <v>0</v>
      </c>
      <c r="O589" s="129">
        <f t="shared" si="77"/>
        <v>0</v>
      </c>
      <c r="P589" s="132">
        <f t="shared" si="76"/>
        <v>0</v>
      </c>
      <c r="Q589" s="132"/>
      <c r="R589" s="129">
        <f t="shared" si="72"/>
        <v>0</v>
      </c>
      <c r="S589" s="129">
        <f t="shared" si="69"/>
        <v>0</v>
      </c>
      <c r="T589" s="129">
        <f t="shared" si="70"/>
        <v>0</v>
      </c>
      <c r="U589" s="132"/>
      <c r="V589" s="132"/>
      <c r="W589" s="129">
        <f t="shared" si="73"/>
        <v>0</v>
      </c>
      <c r="X589" s="129">
        <f t="shared" si="74"/>
        <v>0</v>
      </c>
      <c r="Y589" s="129">
        <f t="shared" si="75"/>
        <v>0</v>
      </c>
      <c r="Z589" s="129"/>
    </row>
    <row r="590" spans="1:28" ht="15">
      <c r="A590" s="125" t="str">
        <f t="shared" si="71"/>
        <v>Individuals &amp; HUF</v>
      </c>
      <c r="B590" s="126"/>
      <c r="C590" s="126"/>
      <c r="D590" s="126"/>
      <c r="E590" s="127"/>
      <c r="F590" s="127"/>
      <c r="G590" s="128"/>
      <c r="H590" s="129">
        <f t="shared" si="68"/>
        <v>0</v>
      </c>
      <c r="I590" s="126"/>
      <c r="J590" s="126" t="s">
        <v>102</v>
      </c>
      <c r="K590" s="131"/>
      <c r="L590" s="131"/>
      <c r="M590" s="129">
        <f>+$V$1*G590/$S$1</f>
        <v>0</v>
      </c>
      <c r="N590" s="129">
        <f>M590*$T$1/$V$1</f>
        <v>0</v>
      </c>
      <c r="O590" s="129">
        <f t="shared" si="77"/>
        <v>0</v>
      </c>
      <c r="P590" s="132">
        <f t="shared" si="76"/>
        <v>0</v>
      </c>
      <c r="Q590" s="132"/>
      <c r="R590" s="129">
        <f t="shared" si="72"/>
        <v>0</v>
      </c>
      <c r="S590" s="129">
        <f t="shared" si="69"/>
        <v>0</v>
      </c>
      <c r="T590" s="129">
        <f t="shared" si="70"/>
        <v>0</v>
      </c>
      <c r="U590" s="132"/>
      <c r="V590" s="132"/>
      <c r="W590" s="129">
        <f t="shared" si="73"/>
        <v>0</v>
      </c>
      <c r="X590" s="129">
        <f t="shared" si="74"/>
        <v>0</v>
      </c>
      <c r="Y590" s="129">
        <f t="shared" si="75"/>
        <v>0</v>
      </c>
      <c r="Z590" s="129"/>
      <c r="AB590" s="133"/>
    </row>
    <row r="591" spans="1:26" ht="15">
      <c r="A591" s="125" t="str">
        <f t="shared" si="71"/>
        <v>Individuals &amp; HUF</v>
      </c>
      <c r="B591" s="126"/>
      <c r="C591" s="126"/>
      <c r="D591" s="126"/>
      <c r="E591" s="127"/>
      <c r="F591" s="127"/>
      <c r="G591" s="128"/>
      <c r="H591" s="129">
        <f t="shared" si="68"/>
        <v>0</v>
      </c>
      <c r="I591" s="126"/>
      <c r="J591" s="126" t="s">
        <v>102</v>
      </c>
      <c r="K591" s="131"/>
      <c r="L591" s="131"/>
      <c r="M591" s="129">
        <f>+$V$1*G591/$S$1</f>
        <v>0</v>
      </c>
      <c r="N591" s="129">
        <f>M591*$T$1/$V$1</f>
        <v>0</v>
      </c>
      <c r="O591" s="129">
        <f t="shared" si="77"/>
        <v>0</v>
      </c>
      <c r="P591" s="132">
        <f t="shared" si="76"/>
        <v>0</v>
      </c>
      <c r="Q591" s="132"/>
      <c r="R591" s="129">
        <f t="shared" si="72"/>
        <v>0</v>
      </c>
      <c r="S591" s="129">
        <f t="shared" si="69"/>
        <v>0</v>
      </c>
      <c r="T591" s="129">
        <f t="shared" si="70"/>
        <v>0</v>
      </c>
      <c r="U591" s="132"/>
      <c r="V591" s="132"/>
      <c r="W591" s="129">
        <f t="shared" si="73"/>
        <v>0</v>
      </c>
      <c r="X591" s="129">
        <f t="shared" si="74"/>
        <v>0</v>
      </c>
      <c r="Y591" s="129">
        <f t="shared" si="75"/>
        <v>0</v>
      </c>
      <c r="Z591" s="129"/>
    </row>
    <row r="592" spans="1:26" ht="15">
      <c r="A592" s="125" t="str">
        <f t="shared" si="71"/>
        <v>Others</v>
      </c>
      <c r="B592" s="126"/>
      <c r="C592" s="126"/>
      <c r="D592" s="126"/>
      <c r="E592" s="127"/>
      <c r="F592" s="127"/>
      <c r="G592" s="128"/>
      <c r="H592" s="129">
        <f t="shared" si="68"/>
        <v>0</v>
      </c>
      <c r="I592" s="126"/>
      <c r="J592" s="126" t="s">
        <v>14</v>
      </c>
      <c r="K592" s="131"/>
      <c r="L592" s="131"/>
      <c r="M592" s="129">
        <f>+$Z$1*G592/$W$1</f>
        <v>0</v>
      </c>
      <c r="N592" s="129">
        <f>M592*$X$1/$Z$1</f>
        <v>0</v>
      </c>
      <c r="O592" s="129">
        <f t="shared" si="77"/>
        <v>0</v>
      </c>
      <c r="P592" s="132">
        <f t="shared" si="76"/>
        <v>0</v>
      </c>
      <c r="Q592" s="132"/>
      <c r="R592" s="129">
        <f t="shared" si="72"/>
        <v>0</v>
      </c>
      <c r="S592" s="129">
        <f t="shared" si="69"/>
        <v>0</v>
      </c>
      <c r="T592" s="129">
        <f t="shared" si="70"/>
        <v>0</v>
      </c>
      <c r="U592" s="132"/>
      <c r="V592" s="132"/>
      <c r="W592" s="129">
        <f t="shared" si="73"/>
        <v>0</v>
      </c>
      <c r="X592" s="129">
        <f t="shared" si="74"/>
        <v>0</v>
      </c>
      <c r="Y592" s="129">
        <f t="shared" si="75"/>
        <v>0</v>
      </c>
      <c r="Z592" s="129"/>
    </row>
    <row r="593" spans="1:26" ht="15">
      <c r="A593" s="125" t="str">
        <f t="shared" si="71"/>
        <v>Others</v>
      </c>
      <c r="B593" s="126"/>
      <c r="C593" s="126"/>
      <c r="D593" s="126"/>
      <c r="E593" s="127"/>
      <c r="F593" s="127"/>
      <c r="G593" s="128"/>
      <c r="H593" s="129">
        <f t="shared" si="68"/>
        <v>0</v>
      </c>
      <c r="I593" s="126"/>
      <c r="J593" s="126" t="s">
        <v>14</v>
      </c>
      <c r="K593" s="131"/>
      <c r="L593" s="131"/>
      <c r="M593" s="129">
        <f>+$Z$1*G593/$W$1</f>
        <v>0</v>
      </c>
      <c r="N593" s="129">
        <f>M593*$X$1/$Z$1</f>
        <v>0</v>
      </c>
      <c r="O593" s="129">
        <f t="shared" si="77"/>
        <v>0</v>
      </c>
      <c r="P593" s="132">
        <f t="shared" si="76"/>
        <v>0</v>
      </c>
      <c r="Q593" s="132"/>
      <c r="R593" s="129">
        <f t="shared" si="72"/>
        <v>0</v>
      </c>
      <c r="S593" s="129">
        <f t="shared" si="69"/>
        <v>0</v>
      </c>
      <c r="T593" s="129">
        <f t="shared" si="70"/>
        <v>0</v>
      </c>
      <c r="U593" s="132"/>
      <c r="V593" s="132"/>
      <c r="W593" s="129">
        <f t="shared" si="73"/>
        <v>0</v>
      </c>
      <c r="X593" s="129">
        <f t="shared" si="74"/>
        <v>0</v>
      </c>
      <c r="Y593" s="129">
        <f t="shared" si="75"/>
        <v>0</v>
      </c>
      <c r="Z593" s="129"/>
    </row>
    <row r="594" spans="1:28" ht="15">
      <c r="A594" s="125" t="str">
        <f t="shared" si="71"/>
        <v>Individuals &amp; HUF</v>
      </c>
      <c r="B594" s="126"/>
      <c r="C594" s="126"/>
      <c r="D594" s="126"/>
      <c r="E594" s="127"/>
      <c r="F594" s="127"/>
      <c r="G594" s="128"/>
      <c r="H594" s="129">
        <f t="shared" si="68"/>
        <v>0</v>
      </c>
      <c r="I594" s="126"/>
      <c r="J594" s="126" t="s">
        <v>102</v>
      </c>
      <c r="K594" s="131"/>
      <c r="L594" s="131"/>
      <c r="M594" s="129">
        <f>+$V$1*G594/$S$1</f>
        <v>0</v>
      </c>
      <c r="N594" s="129">
        <f>M594*$T$1/$V$1</f>
        <v>0</v>
      </c>
      <c r="O594" s="129">
        <f t="shared" si="77"/>
        <v>0</v>
      </c>
      <c r="P594" s="132">
        <f t="shared" si="76"/>
        <v>0</v>
      </c>
      <c r="Q594" s="132"/>
      <c r="R594" s="129">
        <f t="shared" si="72"/>
        <v>0</v>
      </c>
      <c r="S594" s="129">
        <f t="shared" si="69"/>
        <v>0</v>
      </c>
      <c r="T594" s="129">
        <f t="shared" si="70"/>
        <v>0</v>
      </c>
      <c r="U594" s="132"/>
      <c r="V594" s="132"/>
      <c r="W594" s="129">
        <f t="shared" si="73"/>
        <v>0</v>
      </c>
      <c r="X594" s="129">
        <f t="shared" si="74"/>
        <v>0</v>
      </c>
      <c r="Y594" s="129">
        <f t="shared" si="75"/>
        <v>0</v>
      </c>
      <c r="Z594" s="129"/>
      <c r="AB594" s="133"/>
    </row>
    <row r="595" spans="1:26" ht="15">
      <c r="A595" s="125" t="str">
        <f t="shared" si="71"/>
        <v>Individuals &amp; HUF</v>
      </c>
      <c r="B595" s="126"/>
      <c r="C595" s="126"/>
      <c r="D595" s="126"/>
      <c r="E595" s="127"/>
      <c r="F595" s="127"/>
      <c r="G595" s="128"/>
      <c r="H595" s="129">
        <f t="shared" si="68"/>
        <v>0</v>
      </c>
      <c r="I595" s="126"/>
      <c r="J595" s="126" t="s">
        <v>102</v>
      </c>
      <c r="K595" s="131"/>
      <c r="L595" s="131"/>
      <c r="M595" s="129">
        <f>+$V$1*G595/$S$1</f>
        <v>0</v>
      </c>
      <c r="N595" s="129">
        <f>M595*$T$1/$V$1</f>
        <v>0</v>
      </c>
      <c r="O595" s="129">
        <f t="shared" si="77"/>
        <v>0</v>
      </c>
      <c r="P595" s="132">
        <f t="shared" si="76"/>
        <v>0</v>
      </c>
      <c r="Q595" s="132"/>
      <c r="R595" s="129">
        <f t="shared" si="72"/>
        <v>0</v>
      </c>
      <c r="S595" s="129">
        <f t="shared" si="69"/>
        <v>0</v>
      </c>
      <c r="T595" s="129">
        <f t="shared" si="70"/>
        <v>0</v>
      </c>
      <c r="U595" s="132"/>
      <c r="V595" s="132"/>
      <c r="W595" s="129">
        <f t="shared" si="73"/>
        <v>0</v>
      </c>
      <c r="X595" s="129">
        <f t="shared" si="74"/>
        <v>0</v>
      </c>
      <c r="Y595" s="129">
        <f t="shared" si="75"/>
        <v>0</v>
      </c>
      <c r="Z595" s="129"/>
    </row>
    <row r="596" spans="1:26" ht="15">
      <c r="A596" s="125" t="str">
        <f t="shared" si="71"/>
        <v>Others</v>
      </c>
      <c r="B596" s="126"/>
      <c r="C596" s="126"/>
      <c r="D596" s="126"/>
      <c r="E596" s="127"/>
      <c r="F596" s="127"/>
      <c r="G596" s="128"/>
      <c r="H596" s="129">
        <f aca="true" t="shared" si="78" ref="H596:H653">+G596</f>
        <v>0</v>
      </c>
      <c r="I596" s="126"/>
      <c r="J596" s="126" t="s">
        <v>14</v>
      </c>
      <c r="K596" s="131"/>
      <c r="L596" s="131"/>
      <c r="M596" s="129">
        <f>+$Z$1*G596/$W$1</f>
        <v>0</v>
      </c>
      <c r="N596" s="129">
        <f>M596*$X$1/$Z$1</f>
        <v>0</v>
      </c>
      <c r="O596" s="129">
        <f t="shared" si="77"/>
        <v>0</v>
      </c>
      <c r="P596" s="132">
        <f t="shared" si="76"/>
        <v>0</v>
      </c>
      <c r="Q596" s="132"/>
      <c r="R596" s="129">
        <f t="shared" si="72"/>
        <v>0</v>
      </c>
      <c r="S596" s="129">
        <f aca="true" t="shared" si="79" ref="S596:S653">R596*$T$1/$V$1</f>
        <v>0</v>
      </c>
      <c r="T596" s="129">
        <f aca="true" t="shared" si="80" ref="T596:T649">+R596-S596</f>
        <v>0</v>
      </c>
      <c r="U596" s="132"/>
      <c r="V596" s="132"/>
      <c r="W596" s="129">
        <f t="shared" si="73"/>
        <v>0</v>
      </c>
      <c r="X596" s="129">
        <f t="shared" si="74"/>
        <v>0</v>
      </c>
      <c r="Y596" s="129">
        <f t="shared" si="75"/>
        <v>0</v>
      </c>
      <c r="Z596" s="129"/>
    </row>
    <row r="597" spans="1:26" ht="15">
      <c r="A597" s="125" t="str">
        <f aca="true" t="shared" si="81" ref="A597:A653">+TRIM(B597)&amp;TRIM(D597)&amp;TRIM(J597)</f>
        <v>Others</v>
      </c>
      <c r="B597" s="126"/>
      <c r="C597" s="126"/>
      <c r="D597" s="126"/>
      <c r="E597" s="127"/>
      <c r="F597" s="127"/>
      <c r="G597" s="128"/>
      <c r="H597" s="129">
        <f t="shared" si="78"/>
        <v>0</v>
      </c>
      <c r="I597" s="126"/>
      <c r="J597" s="126" t="s">
        <v>14</v>
      </c>
      <c r="K597" s="131"/>
      <c r="L597" s="131"/>
      <c r="M597" s="129">
        <f>+$Z$1*G597/$W$1</f>
        <v>0</v>
      </c>
      <c r="N597" s="129">
        <f>M597*$X$1/$Z$1</f>
        <v>0</v>
      </c>
      <c r="O597" s="129">
        <f t="shared" si="77"/>
        <v>0</v>
      </c>
      <c r="P597" s="132">
        <f t="shared" si="76"/>
        <v>0</v>
      </c>
      <c r="Q597" s="132"/>
      <c r="R597" s="129">
        <f aca="true" t="shared" si="82" ref="R597:R649">+$V$1*G597/$S$1</f>
        <v>0</v>
      </c>
      <c r="S597" s="129">
        <f t="shared" si="79"/>
        <v>0</v>
      </c>
      <c r="T597" s="129">
        <f t="shared" si="80"/>
        <v>0</v>
      </c>
      <c r="U597" s="132"/>
      <c r="V597" s="132"/>
      <c r="W597" s="129">
        <f aca="true" t="shared" si="83" ref="W597:W649">+$Z$1*G597/$W$1</f>
        <v>0</v>
      </c>
      <c r="X597" s="129">
        <f aca="true" t="shared" si="84" ref="X597:X653">W597*$X$1/$Z$1</f>
        <v>0</v>
      </c>
      <c r="Y597" s="129">
        <f aca="true" t="shared" si="85" ref="Y597:Y649">+W597-X597</f>
        <v>0</v>
      </c>
      <c r="Z597" s="129"/>
    </row>
    <row r="598" spans="1:28" ht="15">
      <c r="A598" s="125" t="str">
        <f t="shared" si="81"/>
        <v>Individuals &amp; HUF</v>
      </c>
      <c r="B598" s="126"/>
      <c r="C598" s="126"/>
      <c r="D598" s="126"/>
      <c r="E598" s="127"/>
      <c r="F598" s="127"/>
      <c r="G598" s="128"/>
      <c r="H598" s="129">
        <f t="shared" si="78"/>
        <v>0</v>
      </c>
      <c r="I598" s="126"/>
      <c r="J598" s="126" t="s">
        <v>102</v>
      </c>
      <c r="K598" s="131"/>
      <c r="L598" s="131"/>
      <c r="M598" s="129">
        <f>+$V$1*G598/$S$1</f>
        <v>0</v>
      </c>
      <c r="N598" s="129">
        <f>M598*$T$1/$V$1</f>
        <v>0</v>
      </c>
      <c r="O598" s="129">
        <f t="shared" si="77"/>
        <v>0</v>
      </c>
      <c r="P598" s="132">
        <f t="shared" si="76"/>
        <v>0</v>
      </c>
      <c r="Q598" s="132"/>
      <c r="R598" s="129">
        <f t="shared" si="82"/>
        <v>0</v>
      </c>
      <c r="S598" s="129">
        <f t="shared" si="79"/>
        <v>0</v>
      </c>
      <c r="T598" s="129">
        <f t="shared" si="80"/>
        <v>0</v>
      </c>
      <c r="U598" s="132"/>
      <c r="V598" s="132"/>
      <c r="W598" s="129">
        <f t="shared" si="83"/>
        <v>0</v>
      </c>
      <c r="X598" s="129">
        <f t="shared" si="84"/>
        <v>0</v>
      </c>
      <c r="Y598" s="129">
        <f t="shared" si="85"/>
        <v>0</v>
      </c>
      <c r="Z598" s="129"/>
      <c r="AB598" s="133"/>
    </row>
    <row r="599" spans="1:26" ht="15">
      <c r="A599" s="125" t="str">
        <f t="shared" si="81"/>
        <v>Others</v>
      </c>
      <c r="B599" s="126"/>
      <c r="C599" s="126"/>
      <c r="D599" s="126"/>
      <c r="E599" s="127"/>
      <c r="F599" s="127"/>
      <c r="G599" s="128"/>
      <c r="H599" s="129">
        <f t="shared" si="78"/>
        <v>0</v>
      </c>
      <c r="I599" s="126"/>
      <c r="J599" s="126" t="s">
        <v>14</v>
      </c>
      <c r="K599" s="131"/>
      <c r="L599" s="131"/>
      <c r="M599" s="129">
        <f>+$Z$1*G599/$W$1</f>
        <v>0</v>
      </c>
      <c r="N599" s="129">
        <f>M599*$X$1/$Z$1</f>
        <v>0</v>
      </c>
      <c r="O599" s="129">
        <f t="shared" si="77"/>
        <v>0</v>
      </c>
      <c r="P599" s="132">
        <f t="shared" si="76"/>
        <v>0</v>
      </c>
      <c r="Q599" s="132"/>
      <c r="R599" s="129">
        <f t="shared" si="82"/>
        <v>0</v>
      </c>
      <c r="S599" s="129">
        <f t="shared" si="79"/>
        <v>0</v>
      </c>
      <c r="T599" s="129">
        <f t="shared" si="80"/>
        <v>0</v>
      </c>
      <c r="U599" s="132"/>
      <c r="V599" s="132"/>
      <c r="W599" s="129">
        <f t="shared" si="83"/>
        <v>0</v>
      </c>
      <c r="X599" s="129">
        <f t="shared" si="84"/>
        <v>0</v>
      </c>
      <c r="Y599" s="129">
        <f t="shared" si="85"/>
        <v>0</v>
      </c>
      <c r="Z599" s="129"/>
    </row>
    <row r="600" spans="1:28" ht="15">
      <c r="A600" s="125" t="str">
        <f t="shared" si="81"/>
        <v>Individuals &amp; HUF</v>
      </c>
      <c r="B600" s="126"/>
      <c r="C600" s="126"/>
      <c r="D600" s="126"/>
      <c r="E600" s="127"/>
      <c r="F600" s="127"/>
      <c r="G600" s="128"/>
      <c r="H600" s="129">
        <f t="shared" si="78"/>
        <v>0</v>
      </c>
      <c r="I600" s="126"/>
      <c r="J600" s="126" t="s">
        <v>102</v>
      </c>
      <c r="K600" s="131"/>
      <c r="L600" s="131"/>
      <c r="M600" s="129">
        <f>+$V$1*G600/$S$1</f>
        <v>0</v>
      </c>
      <c r="N600" s="129">
        <f>M600*$T$1/$V$1</f>
        <v>0</v>
      </c>
      <c r="O600" s="129">
        <f t="shared" si="77"/>
        <v>0</v>
      </c>
      <c r="P600" s="132">
        <f t="shared" si="76"/>
        <v>0</v>
      </c>
      <c r="Q600" s="132"/>
      <c r="R600" s="129">
        <f t="shared" si="82"/>
        <v>0</v>
      </c>
      <c r="S600" s="129">
        <f t="shared" si="79"/>
        <v>0</v>
      </c>
      <c r="T600" s="129">
        <f t="shared" si="80"/>
        <v>0</v>
      </c>
      <c r="U600" s="132"/>
      <c r="V600" s="132"/>
      <c r="W600" s="129">
        <f t="shared" si="83"/>
        <v>0</v>
      </c>
      <c r="X600" s="129">
        <f t="shared" si="84"/>
        <v>0</v>
      </c>
      <c r="Y600" s="129">
        <f t="shared" si="85"/>
        <v>0</v>
      </c>
      <c r="Z600" s="129"/>
      <c r="AB600" s="133"/>
    </row>
    <row r="601" spans="1:26" ht="15">
      <c r="A601" s="125" t="str">
        <f t="shared" si="81"/>
        <v>Others</v>
      </c>
      <c r="B601" s="126"/>
      <c r="C601" s="126"/>
      <c r="D601" s="126"/>
      <c r="E601" s="127"/>
      <c r="F601" s="127"/>
      <c r="G601" s="128"/>
      <c r="H601" s="129">
        <f t="shared" si="78"/>
        <v>0</v>
      </c>
      <c r="I601" s="126"/>
      <c r="J601" s="126" t="s">
        <v>14</v>
      </c>
      <c r="K601" s="131"/>
      <c r="L601" s="131"/>
      <c r="M601" s="129">
        <f>+$Z$1*G601/$W$1</f>
        <v>0</v>
      </c>
      <c r="N601" s="129">
        <f>M601*$X$1/$Z$1</f>
        <v>0</v>
      </c>
      <c r="O601" s="129">
        <f t="shared" si="77"/>
        <v>0</v>
      </c>
      <c r="P601" s="132">
        <f t="shared" si="76"/>
        <v>0</v>
      </c>
      <c r="Q601" s="132"/>
      <c r="R601" s="129">
        <f t="shared" si="82"/>
        <v>0</v>
      </c>
      <c r="S601" s="129">
        <f t="shared" si="79"/>
        <v>0</v>
      </c>
      <c r="T601" s="129">
        <f t="shared" si="80"/>
        <v>0</v>
      </c>
      <c r="U601" s="132"/>
      <c r="V601" s="132"/>
      <c r="W601" s="129">
        <f t="shared" si="83"/>
        <v>0</v>
      </c>
      <c r="X601" s="129">
        <f t="shared" si="84"/>
        <v>0</v>
      </c>
      <c r="Y601" s="129">
        <f t="shared" si="85"/>
        <v>0</v>
      </c>
      <c r="Z601" s="129"/>
    </row>
    <row r="602" spans="1:28" ht="15">
      <c r="A602" s="125" t="str">
        <f t="shared" si="81"/>
        <v>Individuals &amp; HUF</v>
      </c>
      <c r="B602" s="126"/>
      <c r="C602" s="126"/>
      <c r="D602" s="126"/>
      <c r="E602" s="127"/>
      <c r="F602" s="127"/>
      <c r="G602" s="128"/>
      <c r="H602" s="129">
        <f t="shared" si="78"/>
        <v>0</v>
      </c>
      <c r="I602" s="126"/>
      <c r="J602" s="126" t="s">
        <v>102</v>
      </c>
      <c r="K602" s="131"/>
      <c r="L602" s="131"/>
      <c r="M602" s="129">
        <f>+$V$1*G602/$S$1</f>
        <v>0</v>
      </c>
      <c r="N602" s="129">
        <f>M602*$T$1/$V$1</f>
        <v>0</v>
      </c>
      <c r="O602" s="129">
        <f t="shared" si="77"/>
        <v>0</v>
      </c>
      <c r="P602" s="132">
        <f t="shared" si="76"/>
        <v>0</v>
      </c>
      <c r="Q602" s="132"/>
      <c r="R602" s="129">
        <f t="shared" si="82"/>
        <v>0</v>
      </c>
      <c r="S602" s="129">
        <f t="shared" si="79"/>
        <v>0</v>
      </c>
      <c r="T602" s="129">
        <f t="shared" si="80"/>
        <v>0</v>
      </c>
      <c r="U602" s="132"/>
      <c r="V602" s="132"/>
      <c r="W602" s="129">
        <f t="shared" si="83"/>
        <v>0</v>
      </c>
      <c r="X602" s="129">
        <f t="shared" si="84"/>
        <v>0</v>
      </c>
      <c r="Y602" s="129">
        <f t="shared" si="85"/>
        <v>0</v>
      </c>
      <c r="Z602" s="129"/>
      <c r="AB602" s="133"/>
    </row>
    <row r="603" spans="1:26" ht="15">
      <c r="A603" s="125" t="str">
        <f t="shared" si="81"/>
        <v>Others</v>
      </c>
      <c r="B603" s="126"/>
      <c r="C603" s="126"/>
      <c r="D603" s="126"/>
      <c r="E603" s="127"/>
      <c r="F603" s="127"/>
      <c r="G603" s="128"/>
      <c r="H603" s="129">
        <f t="shared" si="78"/>
        <v>0</v>
      </c>
      <c r="I603" s="126"/>
      <c r="J603" s="126" t="s">
        <v>14</v>
      </c>
      <c r="K603" s="131"/>
      <c r="L603" s="131"/>
      <c r="M603" s="129">
        <f>+$Z$1*G603/$W$1</f>
        <v>0</v>
      </c>
      <c r="N603" s="129">
        <f>M603*$X$1/$Z$1</f>
        <v>0</v>
      </c>
      <c r="O603" s="129">
        <f t="shared" si="77"/>
        <v>0</v>
      </c>
      <c r="P603" s="132">
        <f t="shared" si="76"/>
        <v>0</v>
      </c>
      <c r="Q603" s="132"/>
      <c r="R603" s="129">
        <f t="shared" si="82"/>
        <v>0</v>
      </c>
      <c r="S603" s="129">
        <f t="shared" si="79"/>
        <v>0</v>
      </c>
      <c r="T603" s="129">
        <f t="shared" si="80"/>
        <v>0</v>
      </c>
      <c r="U603" s="132"/>
      <c r="V603" s="132"/>
      <c r="W603" s="129">
        <f t="shared" si="83"/>
        <v>0</v>
      </c>
      <c r="X603" s="129">
        <f t="shared" si="84"/>
        <v>0</v>
      </c>
      <c r="Y603" s="129">
        <f t="shared" si="85"/>
        <v>0</v>
      </c>
      <c r="Z603" s="129"/>
    </row>
    <row r="604" spans="1:28" ht="15">
      <c r="A604" s="125" t="str">
        <f t="shared" si="81"/>
        <v>Individuals &amp; HUF</v>
      </c>
      <c r="B604" s="126"/>
      <c r="C604" s="126"/>
      <c r="D604" s="126"/>
      <c r="E604" s="127"/>
      <c r="F604" s="127"/>
      <c r="G604" s="128"/>
      <c r="H604" s="129">
        <f t="shared" si="78"/>
        <v>0</v>
      </c>
      <c r="I604" s="126"/>
      <c r="J604" s="126" t="s">
        <v>102</v>
      </c>
      <c r="K604" s="131"/>
      <c r="L604" s="131"/>
      <c r="M604" s="129">
        <f>+$V$1*G604/$S$1</f>
        <v>0</v>
      </c>
      <c r="N604" s="129">
        <f>M604*$T$1/$V$1</f>
        <v>0</v>
      </c>
      <c r="O604" s="129">
        <f t="shared" si="77"/>
        <v>0</v>
      </c>
      <c r="P604" s="132">
        <f t="shared" si="76"/>
        <v>0</v>
      </c>
      <c r="Q604" s="132"/>
      <c r="R604" s="129">
        <f t="shared" si="82"/>
        <v>0</v>
      </c>
      <c r="S604" s="129">
        <f t="shared" si="79"/>
        <v>0</v>
      </c>
      <c r="T604" s="129">
        <f t="shared" si="80"/>
        <v>0</v>
      </c>
      <c r="U604" s="132"/>
      <c r="V604" s="132"/>
      <c r="W604" s="129">
        <f t="shared" si="83"/>
        <v>0</v>
      </c>
      <c r="X604" s="129">
        <f t="shared" si="84"/>
        <v>0</v>
      </c>
      <c r="Y604" s="129">
        <f t="shared" si="85"/>
        <v>0</v>
      </c>
      <c r="Z604" s="129"/>
      <c r="AB604" s="133"/>
    </row>
    <row r="605" spans="1:26" ht="15">
      <c r="A605" s="125" t="str">
        <f t="shared" si="81"/>
        <v>Individuals &amp; HUF</v>
      </c>
      <c r="B605" s="126"/>
      <c r="C605" s="126"/>
      <c r="D605" s="126"/>
      <c r="E605" s="127"/>
      <c r="F605" s="127"/>
      <c r="G605" s="128"/>
      <c r="H605" s="129">
        <f t="shared" si="78"/>
        <v>0</v>
      </c>
      <c r="I605" s="126"/>
      <c r="J605" s="126" t="s">
        <v>102</v>
      </c>
      <c r="K605" s="131"/>
      <c r="L605" s="131"/>
      <c r="M605" s="129">
        <f>+$V$1*G605/$S$1</f>
        <v>0</v>
      </c>
      <c r="N605" s="129">
        <f>M605*$T$1/$V$1</f>
        <v>0</v>
      </c>
      <c r="O605" s="129">
        <f t="shared" si="77"/>
        <v>0</v>
      </c>
      <c r="P605" s="132">
        <f t="shared" si="76"/>
        <v>0</v>
      </c>
      <c r="Q605" s="132"/>
      <c r="R605" s="129">
        <f t="shared" si="82"/>
        <v>0</v>
      </c>
      <c r="S605" s="129">
        <f t="shared" si="79"/>
        <v>0</v>
      </c>
      <c r="T605" s="129">
        <f t="shared" si="80"/>
        <v>0</v>
      </c>
      <c r="U605" s="132"/>
      <c r="V605" s="132"/>
      <c r="W605" s="129">
        <f t="shared" si="83"/>
        <v>0</v>
      </c>
      <c r="X605" s="129">
        <f t="shared" si="84"/>
        <v>0</v>
      </c>
      <c r="Y605" s="129">
        <f t="shared" si="85"/>
        <v>0</v>
      </c>
      <c r="Z605" s="129"/>
    </row>
    <row r="606" spans="1:26" ht="15">
      <c r="A606" s="125" t="str">
        <f t="shared" si="81"/>
        <v>Others</v>
      </c>
      <c r="B606" s="126"/>
      <c r="C606" s="126"/>
      <c r="D606" s="126"/>
      <c r="E606" s="127"/>
      <c r="F606" s="127"/>
      <c r="G606" s="128"/>
      <c r="H606" s="129">
        <f t="shared" si="78"/>
        <v>0</v>
      </c>
      <c r="I606" s="126"/>
      <c r="J606" s="126" t="s">
        <v>14</v>
      </c>
      <c r="K606" s="131"/>
      <c r="L606" s="131"/>
      <c r="M606" s="129">
        <f>+$Z$1*G606/$W$1</f>
        <v>0</v>
      </c>
      <c r="N606" s="129">
        <f>M606*$X$1/$Z$1</f>
        <v>0</v>
      </c>
      <c r="O606" s="129">
        <f t="shared" si="77"/>
        <v>0</v>
      </c>
      <c r="P606" s="132">
        <f t="shared" si="76"/>
        <v>0</v>
      </c>
      <c r="Q606" s="132"/>
      <c r="R606" s="129">
        <f t="shared" si="82"/>
        <v>0</v>
      </c>
      <c r="S606" s="129">
        <f t="shared" si="79"/>
        <v>0</v>
      </c>
      <c r="T606" s="129">
        <f t="shared" si="80"/>
        <v>0</v>
      </c>
      <c r="U606" s="132"/>
      <c r="V606" s="132"/>
      <c r="W606" s="129">
        <f t="shared" si="83"/>
        <v>0</v>
      </c>
      <c r="X606" s="129">
        <f t="shared" si="84"/>
        <v>0</v>
      </c>
      <c r="Y606" s="129">
        <f t="shared" si="85"/>
        <v>0</v>
      </c>
      <c r="Z606" s="129"/>
    </row>
    <row r="607" spans="1:26" ht="15">
      <c r="A607" s="125" t="str">
        <f t="shared" si="81"/>
        <v>Others</v>
      </c>
      <c r="B607" s="126"/>
      <c r="C607" s="126"/>
      <c r="D607" s="126"/>
      <c r="E607" s="127"/>
      <c r="F607" s="127"/>
      <c r="G607" s="128"/>
      <c r="H607" s="129">
        <f t="shared" si="78"/>
        <v>0</v>
      </c>
      <c r="I607" s="126"/>
      <c r="J607" s="126" t="s">
        <v>14</v>
      </c>
      <c r="K607" s="131"/>
      <c r="L607" s="131"/>
      <c r="M607" s="129">
        <f>+$V$1*G607/$S$1</f>
        <v>0</v>
      </c>
      <c r="N607" s="129">
        <f>M607*$T$1/$V$1</f>
        <v>0</v>
      </c>
      <c r="O607" s="129">
        <f t="shared" si="77"/>
        <v>0</v>
      </c>
      <c r="P607" s="132">
        <f t="shared" si="76"/>
        <v>0</v>
      </c>
      <c r="Q607" s="132"/>
      <c r="R607" s="129">
        <f t="shared" si="82"/>
        <v>0</v>
      </c>
      <c r="S607" s="129">
        <f t="shared" si="79"/>
        <v>0</v>
      </c>
      <c r="T607" s="129">
        <f t="shared" si="80"/>
        <v>0</v>
      </c>
      <c r="U607" s="132"/>
      <c r="V607" s="132"/>
      <c r="W607" s="129">
        <f t="shared" si="83"/>
        <v>0</v>
      </c>
      <c r="X607" s="129">
        <f t="shared" si="84"/>
        <v>0</v>
      </c>
      <c r="Y607" s="129">
        <f t="shared" si="85"/>
        <v>0</v>
      </c>
      <c r="Z607" s="129"/>
    </row>
    <row r="608" spans="1:28" ht="15">
      <c r="A608" s="125" t="str">
        <f t="shared" si="81"/>
        <v>Individuals &amp; HUF</v>
      </c>
      <c r="B608" s="126"/>
      <c r="C608" s="126"/>
      <c r="D608" s="126"/>
      <c r="E608" s="127"/>
      <c r="F608" s="127"/>
      <c r="G608" s="128"/>
      <c r="H608" s="129">
        <f t="shared" si="78"/>
        <v>0</v>
      </c>
      <c r="I608" s="126"/>
      <c r="J608" s="126" t="s">
        <v>102</v>
      </c>
      <c r="K608" s="131"/>
      <c r="L608" s="131"/>
      <c r="M608" s="129">
        <f>+$V$1*G608/$S$1</f>
        <v>0</v>
      </c>
      <c r="N608" s="129">
        <f>M608*$T$1/$V$1</f>
        <v>0</v>
      </c>
      <c r="O608" s="129">
        <f t="shared" si="77"/>
        <v>0</v>
      </c>
      <c r="P608" s="132">
        <f t="shared" si="76"/>
        <v>0</v>
      </c>
      <c r="Q608" s="132"/>
      <c r="R608" s="129">
        <f t="shared" si="82"/>
        <v>0</v>
      </c>
      <c r="S608" s="129">
        <f t="shared" si="79"/>
        <v>0</v>
      </c>
      <c r="T608" s="129">
        <f t="shared" si="80"/>
        <v>0</v>
      </c>
      <c r="U608" s="132"/>
      <c r="V608" s="132"/>
      <c r="W608" s="129">
        <f t="shared" si="83"/>
        <v>0</v>
      </c>
      <c r="X608" s="129">
        <f t="shared" si="84"/>
        <v>0</v>
      </c>
      <c r="Y608" s="129">
        <f t="shared" si="85"/>
        <v>0</v>
      </c>
      <c r="Z608" s="129"/>
      <c r="AB608" s="133"/>
    </row>
    <row r="609" spans="1:26" ht="15">
      <c r="A609" s="125" t="str">
        <f t="shared" si="81"/>
        <v>Others</v>
      </c>
      <c r="B609" s="126"/>
      <c r="C609" s="126"/>
      <c r="D609" s="126"/>
      <c r="E609" s="127"/>
      <c r="F609" s="127"/>
      <c r="G609" s="128"/>
      <c r="H609" s="129">
        <f t="shared" si="78"/>
        <v>0</v>
      </c>
      <c r="I609" s="126"/>
      <c r="J609" s="126" t="s">
        <v>14</v>
      </c>
      <c r="K609" s="131"/>
      <c r="L609" s="131"/>
      <c r="M609" s="129">
        <f>+$Z$1*G609/$W$1</f>
        <v>0</v>
      </c>
      <c r="N609" s="129">
        <f>M609*$X$1/$Z$1</f>
        <v>0</v>
      </c>
      <c r="O609" s="129">
        <f t="shared" si="77"/>
        <v>0</v>
      </c>
      <c r="P609" s="132">
        <f t="shared" si="76"/>
        <v>0</v>
      </c>
      <c r="Q609" s="132"/>
      <c r="R609" s="129">
        <f t="shared" si="82"/>
        <v>0</v>
      </c>
      <c r="S609" s="129">
        <f t="shared" si="79"/>
        <v>0</v>
      </c>
      <c r="T609" s="129">
        <f t="shared" si="80"/>
        <v>0</v>
      </c>
      <c r="U609" s="132"/>
      <c r="V609" s="132"/>
      <c r="W609" s="129">
        <f t="shared" si="83"/>
        <v>0</v>
      </c>
      <c r="X609" s="129">
        <f t="shared" si="84"/>
        <v>0</v>
      </c>
      <c r="Y609" s="129">
        <f t="shared" si="85"/>
        <v>0</v>
      </c>
      <c r="Z609" s="129"/>
    </row>
    <row r="610" spans="1:28" ht="15">
      <c r="A610" s="125" t="str">
        <f t="shared" si="81"/>
        <v>Individuals &amp; HUF</v>
      </c>
      <c r="B610" s="126"/>
      <c r="C610" s="126"/>
      <c r="D610" s="126"/>
      <c r="E610" s="127"/>
      <c r="F610" s="127"/>
      <c r="G610" s="128"/>
      <c r="H610" s="129">
        <f t="shared" si="78"/>
        <v>0</v>
      </c>
      <c r="I610" s="126"/>
      <c r="J610" s="126" t="s">
        <v>102</v>
      </c>
      <c r="K610" s="131"/>
      <c r="L610" s="131"/>
      <c r="M610" s="129">
        <f>+$V$1*G610/$S$1</f>
        <v>0</v>
      </c>
      <c r="N610" s="129">
        <f>M610*$T$1/$V$1</f>
        <v>0</v>
      </c>
      <c r="O610" s="129">
        <f t="shared" si="77"/>
        <v>0</v>
      </c>
      <c r="P610" s="132">
        <f t="shared" si="76"/>
        <v>0</v>
      </c>
      <c r="Q610" s="132"/>
      <c r="R610" s="129">
        <f t="shared" si="82"/>
        <v>0</v>
      </c>
      <c r="S610" s="129">
        <f t="shared" si="79"/>
        <v>0</v>
      </c>
      <c r="T610" s="129">
        <f t="shared" si="80"/>
        <v>0</v>
      </c>
      <c r="U610" s="132"/>
      <c r="V610" s="132"/>
      <c r="W610" s="129">
        <f t="shared" si="83"/>
        <v>0</v>
      </c>
      <c r="X610" s="129">
        <f t="shared" si="84"/>
        <v>0</v>
      </c>
      <c r="Y610" s="129">
        <f t="shared" si="85"/>
        <v>0</v>
      </c>
      <c r="Z610" s="129"/>
      <c r="AB610" s="133"/>
    </row>
    <row r="611" spans="1:26" ht="15">
      <c r="A611" s="125" t="str">
        <f t="shared" si="81"/>
        <v>Others</v>
      </c>
      <c r="B611" s="126"/>
      <c r="C611" s="126"/>
      <c r="D611" s="126"/>
      <c r="E611" s="127"/>
      <c r="F611" s="127"/>
      <c r="G611" s="128"/>
      <c r="H611" s="129">
        <f t="shared" si="78"/>
        <v>0</v>
      </c>
      <c r="I611" s="126"/>
      <c r="J611" s="126" t="s">
        <v>14</v>
      </c>
      <c r="K611" s="131"/>
      <c r="L611" s="131"/>
      <c r="M611" s="129">
        <f>+$Z$1*G611/$W$1</f>
        <v>0</v>
      </c>
      <c r="N611" s="129">
        <f>M611*$X$1/$Z$1</f>
        <v>0</v>
      </c>
      <c r="O611" s="129">
        <f t="shared" si="77"/>
        <v>0</v>
      </c>
      <c r="P611" s="132">
        <f t="shared" si="76"/>
        <v>0</v>
      </c>
      <c r="Q611" s="132"/>
      <c r="R611" s="129">
        <f t="shared" si="82"/>
        <v>0</v>
      </c>
      <c r="S611" s="129">
        <f t="shared" si="79"/>
        <v>0</v>
      </c>
      <c r="T611" s="129">
        <f t="shared" si="80"/>
        <v>0</v>
      </c>
      <c r="U611" s="132"/>
      <c r="V611" s="132"/>
      <c r="W611" s="129">
        <f t="shared" si="83"/>
        <v>0</v>
      </c>
      <c r="X611" s="129">
        <f t="shared" si="84"/>
        <v>0</v>
      </c>
      <c r="Y611" s="129">
        <f t="shared" si="85"/>
        <v>0</v>
      </c>
      <c r="Z611" s="129"/>
    </row>
    <row r="612" spans="1:28" ht="15">
      <c r="A612" s="125" t="str">
        <f t="shared" si="81"/>
        <v>Individuals &amp; HUF</v>
      </c>
      <c r="B612" s="126"/>
      <c r="C612" s="126"/>
      <c r="D612" s="126"/>
      <c r="E612" s="127"/>
      <c r="F612" s="127"/>
      <c r="G612" s="128"/>
      <c r="H612" s="129">
        <f t="shared" si="78"/>
        <v>0</v>
      </c>
      <c r="I612" s="126"/>
      <c r="J612" s="126" t="s">
        <v>102</v>
      </c>
      <c r="K612" s="131"/>
      <c r="L612" s="131"/>
      <c r="M612" s="129">
        <f>+$V$1*G612/$S$1</f>
        <v>0</v>
      </c>
      <c r="N612" s="129">
        <f>M612*$T$1/$V$1</f>
        <v>0</v>
      </c>
      <c r="O612" s="129">
        <f t="shared" si="77"/>
        <v>0</v>
      </c>
      <c r="P612" s="132">
        <f t="shared" si="76"/>
        <v>0</v>
      </c>
      <c r="Q612" s="132"/>
      <c r="R612" s="129">
        <f t="shared" si="82"/>
        <v>0</v>
      </c>
      <c r="S612" s="129">
        <f t="shared" si="79"/>
        <v>0</v>
      </c>
      <c r="T612" s="129">
        <f t="shared" si="80"/>
        <v>0</v>
      </c>
      <c r="U612" s="132"/>
      <c r="V612" s="132"/>
      <c r="W612" s="129">
        <f t="shared" si="83"/>
        <v>0</v>
      </c>
      <c r="X612" s="129">
        <f t="shared" si="84"/>
        <v>0</v>
      </c>
      <c r="Y612" s="129">
        <f t="shared" si="85"/>
        <v>0</v>
      </c>
      <c r="Z612" s="129"/>
      <c r="AB612" s="133"/>
    </row>
    <row r="613" spans="1:26" ht="15">
      <c r="A613" s="125" t="str">
        <f t="shared" si="81"/>
        <v>Others</v>
      </c>
      <c r="B613" s="126"/>
      <c r="C613" s="126"/>
      <c r="D613" s="126"/>
      <c r="E613" s="127"/>
      <c r="F613" s="127"/>
      <c r="G613" s="128"/>
      <c r="H613" s="129">
        <f t="shared" si="78"/>
        <v>0</v>
      </c>
      <c r="I613" s="126"/>
      <c r="J613" s="126" t="s">
        <v>14</v>
      </c>
      <c r="K613" s="131"/>
      <c r="L613" s="131"/>
      <c r="M613" s="129">
        <f>+$Z$1*G613/$W$1</f>
        <v>0</v>
      </c>
      <c r="N613" s="129">
        <f>M613*$X$1/$Z$1</f>
        <v>0</v>
      </c>
      <c r="O613" s="129">
        <f t="shared" si="77"/>
        <v>0</v>
      </c>
      <c r="P613" s="132">
        <f t="shared" si="76"/>
        <v>0</v>
      </c>
      <c r="Q613" s="132"/>
      <c r="R613" s="129">
        <f t="shared" si="82"/>
        <v>0</v>
      </c>
      <c r="S613" s="129">
        <f t="shared" si="79"/>
        <v>0</v>
      </c>
      <c r="T613" s="129">
        <f t="shared" si="80"/>
        <v>0</v>
      </c>
      <c r="U613" s="132"/>
      <c r="V613" s="132"/>
      <c r="W613" s="129">
        <f t="shared" si="83"/>
        <v>0</v>
      </c>
      <c r="X613" s="129">
        <f t="shared" si="84"/>
        <v>0</v>
      </c>
      <c r="Y613" s="129">
        <f t="shared" si="85"/>
        <v>0</v>
      </c>
      <c r="Z613" s="129"/>
    </row>
    <row r="614" spans="1:28" ht="15">
      <c r="A614" s="125" t="str">
        <f t="shared" si="81"/>
        <v>Individuals &amp; HUF</v>
      </c>
      <c r="B614" s="126"/>
      <c r="C614" s="126"/>
      <c r="D614" s="126"/>
      <c r="E614" s="127"/>
      <c r="F614" s="127"/>
      <c r="G614" s="128"/>
      <c r="H614" s="129">
        <f t="shared" si="78"/>
        <v>0</v>
      </c>
      <c r="I614" s="126"/>
      <c r="J614" s="126" t="s">
        <v>102</v>
      </c>
      <c r="K614" s="131"/>
      <c r="L614" s="131"/>
      <c r="M614" s="129">
        <f>+$V$1*G614/$S$1</f>
        <v>0</v>
      </c>
      <c r="N614" s="129">
        <f>M614*$T$1/$V$1</f>
        <v>0</v>
      </c>
      <c r="O614" s="129">
        <f t="shared" si="77"/>
        <v>0</v>
      </c>
      <c r="P614" s="132">
        <f t="shared" si="76"/>
        <v>0</v>
      </c>
      <c r="Q614" s="132"/>
      <c r="R614" s="129">
        <f t="shared" si="82"/>
        <v>0</v>
      </c>
      <c r="S614" s="129">
        <f t="shared" si="79"/>
        <v>0</v>
      </c>
      <c r="T614" s="129">
        <f t="shared" si="80"/>
        <v>0</v>
      </c>
      <c r="U614" s="132"/>
      <c r="V614" s="132"/>
      <c r="W614" s="129">
        <f t="shared" si="83"/>
        <v>0</v>
      </c>
      <c r="X614" s="129">
        <f t="shared" si="84"/>
        <v>0</v>
      </c>
      <c r="Y614" s="129">
        <f t="shared" si="85"/>
        <v>0</v>
      </c>
      <c r="Z614" s="129"/>
      <c r="AB614" s="133"/>
    </row>
    <row r="615" spans="1:26" ht="15">
      <c r="A615" s="125" t="str">
        <f t="shared" si="81"/>
        <v>Others</v>
      </c>
      <c r="B615" s="126"/>
      <c r="C615" s="126"/>
      <c r="D615" s="126"/>
      <c r="E615" s="127"/>
      <c r="F615" s="127"/>
      <c r="G615" s="128"/>
      <c r="H615" s="129">
        <f t="shared" si="78"/>
        <v>0</v>
      </c>
      <c r="I615" s="126"/>
      <c r="J615" s="126" t="s">
        <v>14</v>
      </c>
      <c r="K615" s="131"/>
      <c r="L615" s="131"/>
      <c r="M615" s="129">
        <f>+$Z$1*G615/$W$1</f>
        <v>0</v>
      </c>
      <c r="N615" s="129">
        <f>M615*$X$1/$Z$1</f>
        <v>0</v>
      </c>
      <c r="O615" s="129">
        <f t="shared" si="77"/>
        <v>0</v>
      </c>
      <c r="P615" s="132">
        <f t="shared" si="76"/>
        <v>0</v>
      </c>
      <c r="Q615" s="132"/>
      <c r="R615" s="129">
        <f t="shared" si="82"/>
        <v>0</v>
      </c>
      <c r="S615" s="129">
        <f t="shared" si="79"/>
        <v>0</v>
      </c>
      <c r="T615" s="129">
        <f t="shared" si="80"/>
        <v>0</v>
      </c>
      <c r="U615" s="132"/>
      <c r="V615" s="132"/>
      <c r="W615" s="129">
        <f t="shared" si="83"/>
        <v>0</v>
      </c>
      <c r="X615" s="129">
        <f t="shared" si="84"/>
        <v>0</v>
      </c>
      <c r="Y615" s="129">
        <f t="shared" si="85"/>
        <v>0</v>
      </c>
      <c r="Z615" s="129"/>
    </row>
    <row r="616" spans="1:28" ht="15">
      <c r="A616" s="125" t="str">
        <f t="shared" si="81"/>
        <v>Individuals &amp; HUF</v>
      </c>
      <c r="B616" s="126"/>
      <c r="C616" s="126"/>
      <c r="D616" s="126"/>
      <c r="E616" s="127"/>
      <c r="F616" s="127"/>
      <c r="G616" s="128"/>
      <c r="H616" s="129">
        <f t="shared" si="78"/>
        <v>0</v>
      </c>
      <c r="I616" s="126"/>
      <c r="J616" s="126" t="s">
        <v>102</v>
      </c>
      <c r="K616" s="131"/>
      <c r="L616" s="131"/>
      <c r="M616" s="129">
        <f>+$V$1*G616/$S$1</f>
        <v>0</v>
      </c>
      <c r="N616" s="129">
        <f>M616*$T$1/$V$1</f>
        <v>0</v>
      </c>
      <c r="O616" s="129">
        <f t="shared" si="77"/>
        <v>0</v>
      </c>
      <c r="P616" s="132">
        <f t="shared" si="76"/>
        <v>0</v>
      </c>
      <c r="Q616" s="132"/>
      <c r="R616" s="129">
        <f t="shared" si="82"/>
        <v>0</v>
      </c>
      <c r="S616" s="129">
        <f t="shared" si="79"/>
        <v>0</v>
      </c>
      <c r="T616" s="129">
        <f t="shared" si="80"/>
        <v>0</v>
      </c>
      <c r="U616" s="132"/>
      <c r="V616" s="132"/>
      <c r="W616" s="129">
        <f t="shared" si="83"/>
        <v>0</v>
      </c>
      <c r="X616" s="129">
        <f t="shared" si="84"/>
        <v>0</v>
      </c>
      <c r="Y616" s="129">
        <f t="shared" si="85"/>
        <v>0</v>
      </c>
      <c r="Z616" s="129"/>
      <c r="AB616" s="133"/>
    </row>
    <row r="617" spans="1:26" ht="15">
      <c r="A617" s="125" t="str">
        <f t="shared" si="81"/>
        <v>Individuals &amp; HUF</v>
      </c>
      <c r="B617" s="126"/>
      <c r="C617" s="126"/>
      <c r="D617" s="126"/>
      <c r="E617" s="127"/>
      <c r="F617" s="127"/>
      <c r="G617" s="128"/>
      <c r="H617" s="129">
        <f t="shared" si="78"/>
        <v>0</v>
      </c>
      <c r="I617" s="126"/>
      <c r="J617" s="126" t="s">
        <v>102</v>
      </c>
      <c r="K617" s="131"/>
      <c r="L617" s="131"/>
      <c r="M617" s="129">
        <f>+$V$1*G617/$S$1</f>
        <v>0</v>
      </c>
      <c r="N617" s="129">
        <f>M617*$T$1/$V$1</f>
        <v>0</v>
      </c>
      <c r="O617" s="129">
        <f t="shared" si="77"/>
        <v>0</v>
      </c>
      <c r="P617" s="132">
        <f t="shared" si="76"/>
        <v>0</v>
      </c>
      <c r="Q617" s="132"/>
      <c r="R617" s="129">
        <f t="shared" si="82"/>
        <v>0</v>
      </c>
      <c r="S617" s="129">
        <f t="shared" si="79"/>
        <v>0</v>
      </c>
      <c r="T617" s="129">
        <f t="shared" si="80"/>
        <v>0</v>
      </c>
      <c r="U617" s="132"/>
      <c r="V617" s="132"/>
      <c r="W617" s="129">
        <f t="shared" si="83"/>
        <v>0</v>
      </c>
      <c r="X617" s="129">
        <f t="shared" si="84"/>
        <v>0</v>
      </c>
      <c r="Y617" s="129">
        <f t="shared" si="85"/>
        <v>0</v>
      </c>
      <c r="Z617" s="129"/>
    </row>
    <row r="618" spans="1:26" ht="15">
      <c r="A618" s="125" t="str">
        <f t="shared" si="81"/>
        <v>Others</v>
      </c>
      <c r="B618" s="126"/>
      <c r="C618" s="126"/>
      <c r="D618" s="126"/>
      <c r="E618" s="127"/>
      <c r="F618" s="127"/>
      <c r="G618" s="128"/>
      <c r="H618" s="129">
        <f t="shared" si="78"/>
        <v>0</v>
      </c>
      <c r="I618" s="126"/>
      <c r="J618" s="126" t="s">
        <v>14</v>
      </c>
      <c r="K618" s="131"/>
      <c r="L618" s="131"/>
      <c r="M618" s="129">
        <f>+$Z$1*G618/$W$1</f>
        <v>0</v>
      </c>
      <c r="N618" s="129">
        <f>M618*$X$1/$Z$1</f>
        <v>0</v>
      </c>
      <c r="O618" s="129">
        <f t="shared" si="77"/>
        <v>0</v>
      </c>
      <c r="P618" s="132">
        <f t="shared" si="76"/>
        <v>0</v>
      </c>
      <c r="Q618" s="132"/>
      <c r="R618" s="129">
        <f t="shared" si="82"/>
        <v>0</v>
      </c>
      <c r="S618" s="129">
        <f t="shared" si="79"/>
        <v>0</v>
      </c>
      <c r="T618" s="129">
        <f t="shared" si="80"/>
        <v>0</v>
      </c>
      <c r="U618" s="132"/>
      <c r="V618" s="132"/>
      <c r="W618" s="129">
        <f t="shared" si="83"/>
        <v>0</v>
      </c>
      <c r="X618" s="129">
        <f t="shared" si="84"/>
        <v>0</v>
      </c>
      <c r="Y618" s="129">
        <f t="shared" si="85"/>
        <v>0</v>
      </c>
      <c r="Z618" s="129"/>
    </row>
    <row r="619" spans="1:26" ht="15">
      <c r="A619" s="125" t="str">
        <f t="shared" si="81"/>
        <v>Others</v>
      </c>
      <c r="B619" s="126"/>
      <c r="C619" s="126"/>
      <c r="D619" s="126"/>
      <c r="E619" s="127"/>
      <c r="F619" s="127"/>
      <c r="G619" s="128"/>
      <c r="H619" s="129">
        <f t="shared" si="78"/>
        <v>0</v>
      </c>
      <c r="I619" s="126"/>
      <c r="J619" s="126" t="s">
        <v>14</v>
      </c>
      <c r="K619" s="131"/>
      <c r="L619" s="131"/>
      <c r="M619" s="129">
        <f>+$Z$1*G619/$W$1</f>
        <v>0</v>
      </c>
      <c r="N619" s="129">
        <f>M619*$X$1/$Z$1</f>
        <v>0</v>
      </c>
      <c r="O619" s="129">
        <f t="shared" si="77"/>
        <v>0</v>
      </c>
      <c r="P619" s="132">
        <f t="shared" si="76"/>
        <v>0</v>
      </c>
      <c r="Q619" s="132"/>
      <c r="R619" s="129">
        <f t="shared" si="82"/>
        <v>0</v>
      </c>
      <c r="S619" s="129">
        <f t="shared" si="79"/>
        <v>0</v>
      </c>
      <c r="T619" s="129">
        <f t="shared" si="80"/>
        <v>0</v>
      </c>
      <c r="U619" s="132"/>
      <c r="V619" s="132"/>
      <c r="W619" s="129">
        <f t="shared" si="83"/>
        <v>0</v>
      </c>
      <c r="X619" s="129">
        <f t="shared" si="84"/>
        <v>0</v>
      </c>
      <c r="Y619" s="129">
        <f t="shared" si="85"/>
        <v>0</v>
      </c>
      <c r="Z619" s="129"/>
    </row>
    <row r="620" spans="1:28" ht="15">
      <c r="A620" s="125" t="str">
        <f t="shared" si="81"/>
        <v>Individuals &amp; HUF</v>
      </c>
      <c r="B620" s="126"/>
      <c r="C620" s="126"/>
      <c r="D620" s="126"/>
      <c r="E620" s="127"/>
      <c r="F620" s="127"/>
      <c r="G620" s="128"/>
      <c r="H620" s="129">
        <f t="shared" si="78"/>
        <v>0</v>
      </c>
      <c r="I620" s="126"/>
      <c r="J620" s="126" t="s">
        <v>102</v>
      </c>
      <c r="K620" s="131"/>
      <c r="L620" s="131"/>
      <c r="M620" s="129">
        <f>+$V$1*G620/$S$1</f>
        <v>0</v>
      </c>
      <c r="N620" s="129">
        <f>M620*$T$1/$V$1</f>
        <v>0</v>
      </c>
      <c r="O620" s="129">
        <f t="shared" si="77"/>
        <v>0</v>
      </c>
      <c r="P620" s="132">
        <f t="shared" si="76"/>
        <v>0</v>
      </c>
      <c r="Q620" s="132"/>
      <c r="R620" s="129">
        <f t="shared" si="82"/>
        <v>0</v>
      </c>
      <c r="S620" s="129">
        <f t="shared" si="79"/>
        <v>0</v>
      </c>
      <c r="T620" s="129">
        <f t="shared" si="80"/>
        <v>0</v>
      </c>
      <c r="U620" s="132"/>
      <c r="V620" s="132"/>
      <c r="W620" s="129">
        <f t="shared" si="83"/>
        <v>0</v>
      </c>
      <c r="X620" s="129">
        <f t="shared" si="84"/>
        <v>0</v>
      </c>
      <c r="Y620" s="129">
        <f t="shared" si="85"/>
        <v>0</v>
      </c>
      <c r="Z620" s="129"/>
      <c r="AB620" s="133"/>
    </row>
    <row r="621" spans="1:26" ht="15">
      <c r="A621" s="125" t="str">
        <f t="shared" si="81"/>
        <v>Others</v>
      </c>
      <c r="B621" s="126"/>
      <c r="C621" s="126"/>
      <c r="D621" s="126"/>
      <c r="E621" s="127"/>
      <c r="F621" s="127"/>
      <c r="G621" s="128"/>
      <c r="H621" s="129">
        <f t="shared" si="78"/>
        <v>0</v>
      </c>
      <c r="I621" s="126"/>
      <c r="J621" s="126" t="s">
        <v>14</v>
      </c>
      <c r="K621" s="131"/>
      <c r="L621" s="131"/>
      <c r="M621" s="129">
        <f>+$Z$1*G621/$W$1</f>
        <v>0</v>
      </c>
      <c r="N621" s="129">
        <f>M621*$X$1/$Z$1</f>
        <v>0</v>
      </c>
      <c r="O621" s="129">
        <f t="shared" si="77"/>
        <v>0</v>
      </c>
      <c r="P621" s="132">
        <f t="shared" si="76"/>
        <v>0</v>
      </c>
      <c r="Q621" s="132"/>
      <c r="R621" s="129">
        <f t="shared" si="82"/>
        <v>0</v>
      </c>
      <c r="S621" s="129">
        <f t="shared" si="79"/>
        <v>0</v>
      </c>
      <c r="T621" s="129">
        <f t="shared" si="80"/>
        <v>0</v>
      </c>
      <c r="U621" s="132"/>
      <c r="V621" s="132"/>
      <c r="W621" s="129">
        <f t="shared" si="83"/>
        <v>0</v>
      </c>
      <c r="X621" s="129">
        <f t="shared" si="84"/>
        <v>0</v>
      </c>
      <c r="Y621" s="129">
        <f t="shared" si="85"/>
        <v>0</v>
      </c>
      <c r="Z621" s="129"/>
    </row>
    <row r="622" spans="1:28" ht="15">
      <c r="A622" s="125" t="str">
        <f t="shared" si="81"/>
        <v>Individuals &amp; HUF</v>
      </c>
      <c r="B622" s="126"/>
      <c r="C622" s="126"/>
      <c r="D622" s="126"/>
      <c r="E622" s="127"/>
      <c r="F622" s="127"/>
      <c r="G622" s="128"/>
      <c r="H622" s="129">
        <f t="shared" si="78"/>
        <v>0</v>
      </c>
      <c r="I622" s="126"/>
      <c r="J622" s="126" t="s">
        <v>102</v>
      </c>
      <c r="K622" s="131"/>
      <c r="L622" s="131"/>
      <c r="M622" s="129">
        <f>+$V$1*G622/$S$1</f>
        <v>0</v>
      </c>
      <c r="N622" s="129">
        <f>M622*$T$1/$V$1</f>
        <v>0</v>
      </c>
      <c r="O622" s="129">
        <f t="shared" si="77"/>
        <v>0</v>
      </c>
      <c r="P622" s="132">
        <f t="shared" si="76"/>
        <v>0</v>
      </c>
      <c r="Q622" s="132"/>
      <c r="R622" s="129">
        <f t="shared" si="82"/>
        <v>0</v>
      </c>
      <c r="S622" s="129">
        <f t="shared" si="79"/>
        <v>0</v>
      </c>
      <c r="T622" s="129">
        <f t="shared" si="80"/>
        <v>0</v>
      </c>
      <c r="U622" s="132"/>
      <c r="V622" s="132"/>
      <c r="W622" s="129">
        <f t="shared" si="83"/>
        <v>0</v>
      </c>
      <c r="X622" s="129">
        <f t="shared" si="84"/>
        <v>0</v>
      </c>
      <c r="Y622" s="129">
        <f t="shared" si="85"/>
        <v>0</v>
      </c>
      <c r="Z622" s="129"/>
      <c r="AB622" s="133"/>
    </row>
    <row r="623" spans="1:26" ht="15">
      <c r="A623" s="125" t="str">
        <f t="shared" si="81"/>
        <v>Others</v>
      </c>
      <c r="B623" s="126"/>
      <c r="C623" s="126"/>
      <c r="D623" s="126"/>
      <c r="E623" s="127"/>
      <c r="F623" s="127"/>
      <c r="G623" s="128"/>
      <c r="H623" s="129">
        <f t="shared" si="78"/>
        <v>0</v>
      </c>
      <c r="I623" s="126"/>
      <c r="J623" s="126" t="s">
        <v>14</v>
      </c>
      <c r="K623" s="131"/>
      <c r="L623" s="131"/>
      <c r="M623" s="129">
        <f>+$Z$1*G623/$W$1</f>
        <v>0</v>
      </c>
      <c r="N623" s="129">
        <f>M623*$X$1/$Z$1</f>
        <v>0</v>
      </c>
      <c r="O623" s="129">
        <f t="shared" si="77"/>
        <v>0</v>
      </c>
      <c r="P623" s="132">
        <f t="shared" si="76"/>
        <v>0</v>
      </c>
      <c r="Q623" s="132"/>
      <c r="R623" s="129">
        <f t="shared" si="82"/>
        <v>0</v>
      </c>
      <c r="S623" s="129">
        <f t="shared" si="79"/>
        <v>0</v>
      </c>
      <c r="T623" s="129">
        <f t="shared" si="80"/>
        <v>0</v>
      </c>
      <c r="U623" s="132"/>
      <c r="V623" s="132"/>
      <c r="W623" s="129">
        <f t="shared" si="83"/>
        <v>0</v>
      </c>
      <c r="X623" s="129">
        <f t="shared" si="84"/>
        <v>0</v>
      </c>
      <c r="Y623" s="129">
        <f t="shared" si="85"/>
        <v>0</v>
      </c>
      <c r="Z623" s="129"/>
    </row>
    <row r="624" spans="1:28" ht="15">
      <c r="A624" s="125" t="str">
        <f t="shared" si="81"/>
        <v>Individuals &amp; HUF</v>
      </c>
      <c r="B624" s="126"/>
      <c r="C624" s="126"/>
      <c r="D624" s="126"/>
      <c r="E624" s="127"/>
      <c r="F624" s="127"/>
      <c r="G624" s="128"/>
      <c r="H624" s="129">
        <f t="shared" si="78"/>
        <v>0</v>
      </c>
      <c r="I624" s="126"/>
      <c r="J624" s="126" t="s">
        <v>102</v>
      </c>
      <c r="K624" s="131"/>
      <c r="L624" s="131"/>
      <c r="M624" s="129">
        <f>+$V$1*G624/$S$1</f>
        <v>0</v>
      </c>
      <c r="N624" s="129">
        <f>M624*$T$1/$V$1</f>
        <v>0</v>
      </c>
      <c r="O624" s="129">
        <f t="shared" si="77"/>
        <v>0</v>
      </c>
      <c r="P624" s="132">
        <f t="shared" si="76"/>
        <v>0</v>
      </c>
      <c r="Q624" s="132"/>
      <c r="R624" s="129">
        <f t="shared" si="82"/>
        <v>0</v>
      </c>
      <c r="S624" s="129">
        <f t="shared" si="79"/>
        <v>0</v>
      </c>
      <c r="T624" s="129">
        <f t="shared" si="80"/>
        <v>0</v>
      </c>
      <c r="U624" s="132"/>
      <c r="V624" s="132"/>
      <c r="W624" s="129">
        <f t="shared" si="83"/>
        <v>0</v>
      </c>
      <c r="X624" s="129">
        <f t="shared" si="84"/>
        <v>0</v>
      </c>
      <c r="Y624" s="129">
        <f t="shared" si="85"/>
        <v>0</v>
      </c>
      <c r="Z624" s="129"/>
      <c r="AB624" s="133"/>
    </row>
    <row r="625" spans="1:26" ht="15">
      <c r="A625" s="125" t="str">
        <f t="shared" si="81"/>
        <v>Others</v>
      </c>
      <c r="B625" s="126"/>
      <c r="C625" s="126"/>
      <c r="D625" s="126"/>
      <c r="E625" s="127"/>
      <c r="F625" s="127"/>
      <c r="G625" s="128"/>
      <c r="H625" s="129">
        <f t="shared" si="78"/>
        <v>0</v>
      </c>
      <c r="I625" s="126"/>
      <c r="J625" s="126" t="s">
        <v>14</v>
      </c>
      <c r="K625" s="131"/>
      <c r="L625" s="131"/>
      <c r="M625" s="129">
        <f>+$Z$1*G625/$W$1</f>
        <v>0</v>
      </c>
      <c r="N625" s="129">
        <f>M625*$X$1/$Z$1</f>
        <v>0</v>
      </c>
      <c r="O625" s="129">
        <f t="shared" si="77"/>
        <v>0</v>
      </c>
      <c r="P625" s="132">
        <f t="shared" si="76"/>
        <v>0</v>
      </c>
      <c r="Q625" s="132"/>
      <c r="R625" s="129">
        <f t="shared" si="82"/>
        <v>0</v>
      </c>
      <c r="S625" s="129">
        <f t="shared" si="79"/>
        <v>0</v>
      </c>
      <c r="T625" s="129">
        <f t="shared" si="80"/>
        <v>0</v>
      </c>
      <c r="U625" s="132"/>
      <c r="V625" s="132"/>
      <c r="W625" s="129">
        <f t="shared" si="83"/>
        <v>0</v>
      </c>
      <c r="X625" s="129">
        <f t="shared" si="84"/>
        <v>0</v>
      </c>
      <c r="Y625" s="129">
        <f t="shared" si="85"/>
        <v>0</v>
      </c>
      <c r="Z625" s="129"/>
    </row>
    <row r="626" spans="1:28" ht="15">
      <c r="A626" s="125" t="str">
        <f t="shared" si="81"/>
        <v>Individuals &amp; HUF</v>
      </c>
      <c r="B626" s="126"/>
      <c r="C626" s="126"/>
      <c r="D626" s="126"/>
      <c r="E626" s="127"/>
      <c r="F626" s="127"/>
      <c r="G626" s="128"/>
      <c r="H626" s="129">
        <f t="shared" si="78"/>
        <v>0</v>
      </c>
      <c r="I626" s="126"/>
      <c r="J626" s="126" t="s">
        <v>102</v>
      </c>
      <c r="K626" s="131"/>
      <c r="L626" s="131"/>
      <c r="M626" s="129">
        <f>+$V$1*G626/$S$1</f>
        <v>0</v>
      </c>
      <c r="N626" s="129">
        <f>M626*$T$1/$V$1</f>
        <v>0</v>
      </c>
      <c r="O626" s="129">
        <f t="shared" si="77"/>
        <v>0</v>
      </c>
      <c r="P626" s="132">
        <f t="shared" si="76"/>
        <v>0</v>
      </c>
      <c r="Q626" s="132"/>
      <c r="R626" s="129">
        <f t="shared" si="82"/>
        <v>0</v>
      </c>
      <c r="S626" s="129">
        <f t="shared" si="79"/>
        <v>0</v>
      </c>
      <c r="T626" s="129">
        <f t="shared" si="80"/>
        <v>0</v>
      </c>
      <c r="U626" s="132"/>
      <c r="V626" s="132"/>
      <c r="W626" s="129">
        <f t="shared" si="83"/>
        <v>0</v>
      </c>
      <c r="X626" s="129">
        <f t="shared" si="84"/>
        <v>0</v>
      </c>
      <c r="Y626" s="129">
        <f t="shared" si="85"/>
        <v>0</v>
      </c>
      <c r="Z626" s="129"/>
      <c r="AB626" s="133"/>
    </row>
    <row r="627" spans="1:26" ht="15">
      <c r="A627" s="125" t="str">
        <f t="shared" si="81"/>
        <v>Others</v>
      </c>
      <c r="B627" s="126"/>
      <c r="C627" s="126"/>
      <c r="D627" s="126"/>
      <c r="E627" s="127"/>
      <c r="F627" s="127"/>
      <c r="G627" s="128"/>
      <c r="H627" s="129">
        <f t="shared" si="78"/>
        <v>0</v>
      </c>
      <c r="I627" s="126"/>
      <c r="J627" s="126" t="s">
        <v>14</v>
      </c>
      <c r="K627" s="131"/>
      <c r="L627" s="131"/>
      <c r="M627" s="129">
        <f>+$Z$1*G627/$W$1</f>
        <v>0</v>
      </c>
      <c r="N627" s="129">
        <f>M627*$X$1/$Z$1</f>
        <v>0</v>
      </c>
      <c r="O627" s="129">
        <f t="shared" si="77"/>
        <v>0</v>
      </c>
      <c r="P627" s="132">
        <f t="shared" si="76"/>
        <v>0</v>
      </c>
      <c r="Q627" s="132"/>
      <c r="R627" s="129">
        <f t="shared" si="82"/>
        <v>0</v>
      </c>
      <c r="S627" s="129">
        <f t="shared" si="79"/>
        <v>0</v>
      </c>
      <c r="T627" s="129">
        <f t="shared" si="80"/>
        <v>0</v>
      </c>
      <c r="U627" s="132"/>
      <c r="V627" s="132"/>
      <c r="W627" s="129">
        <f t="shared" si="83"/>
        <v>0</v>
      </c>
      <c r="X627" s="129">
        <f t="shared" si="84"/>
        <v>0</v>
      </c>
      <c r="Y627" s="129">
        <f t="shared" si="85"/>
        <v>0</v>
      </c>
      <c r="Z627" s="129"/>
    </row>
    <row r="628" spans="1:28" ht="15">
      <c r="A628" s="125" t="str">
        <f t="shared" si="81"/>
        <v>Individuals &amp; HUF</v>
      </c>
      <c r="B628" s="126"/>
      <c r="C628" s="126"/>
      <c r="D628" s="126"/>
      <c r="E628" s="127"/>
      <c r="F628" s="127"/>
      <c r="G628" s="128"/>
      <c r="H628" s="129">
        <f t="shared" si="78"/>
        <v>0</v>
      </c>
      <c r="I628" s="126"/>
      <c r="J628" s="126" t="s">
        <v>102</v>
      </c>
      <c r="K628" s="131"/>
      <c r="L628" s="131"/>
      <c r="M628" s="129">
        <f>+$V$1*G628/$S$1</f>
        <v>0</v>
      </c>
      <c r="N628" s="129">
        <f>M628*$T$1/$V$1</f>
        <v>0</v>
      </c>
      <c r="O628" s="129">
        <f t="shared" si="77"/>
        <v>0</v>
      </c>
      <c r="P628" s="132">
        <f t="shared" si="76"/>
        <v>0</v>
      </c>
      <c r="Q628" s="132"/>
      <c r="R628" s="129">
        <f t="shared" si="82"/>
        <v>0</v>
      </c>
      <c r="S628" s="129">
        <f t="shared" si="79"/>
        <v>0</v>
      </c>
      <c r="T628" s="129">
        <f t="shared" si="80"/>
        <v>0</v>
      </c>
      <c r="U628" s="132"/>
      <c r="V628" s="132"/>
      <c r="W628" s="129">
        <f t="shared" si="83"/>
        <v>0</v>
      </c>
      <c r="X628" s="129">
        <f t="shared" si="84"/>
        <v>0</v>
      </c>
      <c r="Y628" s="129">
        <f t="shared" si="85"/>
        <v>0</v>
      </c>
      <c r="Z628" s="129"/>
      <c r="AB628" s="133"/>
    </row>
    <row r="629" spans="1:26" ht="15">
      <c r="A629" s="125" t="str">
        <f t="shared" si="81"/>
        <v>Individuals &amp; HUF</v>
      </c>
      <c r="B629" s="126"/>
      <c r="C629" s="126"/>
      <c r="D629" s="126"/>
      <c r="E629" s="127"/>
      <c r="F629" s="127"/>
      <c r="G629" s="128"/>
      <c r="H629" s="129">
        <f t="shared" si="78"/>
        <v>0</v>
      </c>
      <c r="I629" s="126"/>
      <c r="J629" s="126" t="s">
        <v>102</v>
      </c>
      <c r="K629" s="131"/>
      <c r="L629" s="131"/>
      <c r="M629" s="129">
        <f>+$V$1*G629/$S$1</f>
        <v>0</v>
      </c>
      <c r="N629" s="129">
        <f>M629*$T$1/$V$1</f>
        <v>0</v>
      </c>
      <c r="O629" s="129">
        <f t="shared" si="77"/>
        <v>0</v>
      </c>
      <c r="P629" s="132">
        <f t="shared" si="76"/>
        <v>0</v>
      </c>
      <c r="Q629" s="132"/>
      <c r="R629" s="129">
        <f t="shared" si="82"/>
        <v>0</v>
      </c>
      <c r="S629" s="129">
        <f t="shared" si="79"/>
        <v>0</v>
      </c>
      <c r="T629" s="129">
        <f t="shared" si="80"/>
        <v>0</v>
      </c>
      <c r="U629" s="132"/>
      <c r="V629" s="132"/>
      <c r="W629" s="129">
        <f t="shared" si="83"/>
        <v>0</v>
      </c>
      <c r="X629" s="129">
        <f t="shared" si="84"/>
        <v>0</v>
      </c>
      <c r="Y629" s="129">
        <f t="shared" si="85"/>
        <v>0</v>
      </c>
      <c r="Z629" s="129"/>
    </row>
    <row r="630" spans="1:26" ht="15">
      <c r="A630" s="125" t="str">
        <f t="shared" si="81"/>
        <v>Others</v>
      </c>
      <c r="B630" s="126"/>
      <c r="C630" s="126"/>
      <c r="D630" s="126"/>
      <c r="E630" s="127"/>
      <c r="F630" s="127"/>
      <c r="G630" s="128"/>
      <c r="H630" s="129">
        <f t="shared" si="78"/>
        <v>0</v>
      </c>
      <c r="I630" s="126"/>
      <c r="J630" s="126" t="s">
        <v>14</v>
      </c>
      <c r="K630" s="131"/>
      <c r="L630" s="131"/>
      <c r="M630" s="129">
        <f>+$Z$1*G630/$W$1</f>
        <v>0</v>
      </c>
      <c r="N630" s="129">
        <f>M630*$X$1/$Z$1</f>
        <v>0</v>
      </c>
      <c r="O630" s="129">
        <f t="shared" si="77"/>
        <v>0</v>
      </c>
      <c r="P630" s="132">
        <f t="shared" si="76"/>
        <v>0</v>
      </c>
      <c r="Q630" s="132"/>
      <c r="R630" s="129">
        <f t="shared" si="82"/>
        <v>0</v>
      </c>
      <c r="S630" s="129">
        <f t="shared" si="79"/>
        <v>0</v>
      </c>
      <c r="T630" s="129">
        <f t="shared" si="80"/>
        <v>0</v>
      </c>
      <c r="U630" s="132"/>
      <c r="V630" s="132"/>
      <c r="W630" s="129">
        <f t="shared" si="83"/>
        <v>0</v>
      </c>
      <c r="X630" s="129">
        <f t="shared" si="84"/>
        <v>0</v>
      </c>
      <c r="Y630" s="129">
        <f t="shared" si="85"/>
        <v>0</v>
      </c>
      <c r="Z630" s="129"/>
    </row>
    <row r="631" spans="1:26" ht="15">
      <c r="A631" s="125" t="str">
        <f t="shared" si="81"/>
        <v>Others</v>
      </c>
      <c r="B631" s="126"/>
      <c r="C631" s="126"/>
      <c r="D631" s="126"/>
      <c r="E631" s="127"/>
      <c r="F631" s="127"/>
      <c r="G631" s="128"/>
      <c r="H631" s="129">
        <f t="shared" si="78"/>
        <v>0</v>
      </c>
      <c r="I631" s="126"/>
      <c r="J631" s="126" t="s">
        <v>14</v>
      </c>
      <c r="K631" s="131"/>
      <c r="L631" s="131"/>
      <c r="M631" s="129">
        <f>+$Z$1*G631/$W$1</f>
        <v>0</v>
      </c>
      <c r="N631" s="129">
        <f>M631*$X$1/$Z$1</f>
        <v>0</v>
      </c>
      <c r="O631" s="129">
        <f t="shared" si="77"/>
        <v>0</v>
      </c>
      <c r="P631" s="132">
        <f t="shared" si="76"/>
        <v>0</v>
      </c>
      <c r="Q631" s="132"/>
      <c r="R631" s="129">
        <f t="shared" si="82"/>
        <v>0</v>
      </c>
      <c r="S631" s="129">
        <f t="shared" si="79"/>
        <v>0</v>
      </c>
      <c r="T631" s="129">
        <f t="shared" si="80"/>
        <v>0</v>
      </c>
      <c r="U631" s="132"/>
      <c r="V631" s="132"/>
      <c r="W631" s="129">
        <f t="shared" si="83"/>
        <v>0</v>
      </c>
      <c r="X631" s="129">
        <f t="shared" si="84"/>
        <v>0</v>
      </c>
      <c r="Y631" s="129">
        <f t="shared" si="85"/>
        <v>0</v>
      </c>
      <c r="Z631" s="129"/>
    </row>
    <row r="632" spans="1:28" ht="15">
      <c r="A632" s="125" t="str">
        <f t="shared" si="81"/>
        <v>Individuals &amp; HUF</v>
      </c>
      <c r="B632" s="126"/>
      <c r="C632" s="126"/>
      <c r="D632" s="126"/>
      <c r="E632" s="127"/>
      <c r="F632" s="127"/>
      <c r="G632" s="128"/>
      <c r="H632" s="129">
        <f t="shared" si="78"/>
        <v>0</v>
      </c>
      <c r="I632" s="126"/>
      <c r="J632" s="126" t="s">
        <v>102</v>
      </c>
      <c r="K632" s="131"/>
      <c r="L632" s="131"/>
      <c r="M632" s="129">
        <f>+$V$1*G632/$S$1</f>
        <v>0</v>
      </c>
      <c r="N632" s="129">
        <f>M632*$T$1/$V$1</f>
        <v>0</v>
      </c>
      <c r="O632" s="129">
        <f t="shared" si="77"/>
        <v>0</v>
      </c>
      <c r="P632" s="132">
        <f t="shared" si="76"/>
        <v>0</v>
      </c>
      <c r="Q632" s="132"/>
      <c r="R632" s="129">
        <f t="shared" si="82"/>
        <v>0</v>
      </c>
      <c r="S632" s="129">
        <f t="shared" si="79"/>
        <v>0</v>
      </c>
      <c r="T632" s="129">
        <f t="shared" si="80"/>
        <v>0</v>
      </c>
      <c r="U632" s="132"/>
      <c r="V632" s="132"/>
      <c r="W632" s="129">
        <f t="shared" si="83"/>
        <v>0</v>
      </c>
      <c r="X632" s="129">
        <f t="shared" si="84"/>
        <v>0</v>
      </c>
      <c r="Y632" s="129">
        <f t="shared" si="85"/>
        <v>0</v>
      </c>
      <c r="Z632" s="129"/>
      <c r="AB632" s="133"/>
    </row>
    <row r="633" spans="1:26" ht="15">
      <c r="A633" s="125" t="str">
        <f t="shared" si="81"/>
        <v>Others</v>
      </c>
      <c r="B633" s="126"/>
      <c r="C633" s="126"/>
      <c r="D633" s="126"/>
      <c r="E633" s="127"/>
      <c r="F633" s="127"/>
      <c r="G633" s="128"/>
      <c r="H633" s="129">
        <f t="shared" si="78"/>
        <v>0</v>
      </c>
      <c r="I633" s="126"/>
      <c r="J633" s="126" t="s">
        <v>14</v>
      </c>
      <c r="K633" s="131"/>
      <c r="L633" s="131"/>
      <c r="M633" s="129">
        <f>+$Z$1*G633/$W$1</f>
        <v>0</v>
      </c>
      <c r="N633" s="129">
        <f>M633*$X$1/$Z$1</f>
        <v>0</v>
      </c>
      <c r="O633" s="129">
        <f t="shared" si="77"/>
        <v>0</v>
      </c>
      <c r="P633" s="132">
        <f t="shared" si="76"/>
        <v>0</v>
      </c>
      <c r="Q633" s="132"/>
      <c r="R633" s="129">
        <f t="shared" si="82"/>
        <v>0</v>
      </c>
      <c r="S633" s="129">
        <f t="shared" si="79"/>
        <v>0</v>
      </c>
      <c r="T633" s="129">
        <f t="shared" si="80"/>
        <v>0</v>
      </c>
      <c r="U633" s="132"/>
      <c r="V633" s="132"/>
      <c r="W633" s="129">
        <f t="shared" si="83"/>
        <v>0</v>
      </c>
      <c r="X633" s="129">
        <f t="shared" si="84"/>
        <v>0</v>
      </c>
      <c r="Y633" s="129">
        <f t="shared" si="85"/>
        <v>0</v>
      </c>
      <c r="Z633" s="129"/>
    </row>
    <row r="634" spans="1:28" ht="15">
      <c r="A634" s="125" t="str">
        <f t="shared" si="81"/>
        <v>Individuals &amp; HUF</v>
      </c>
      <c r="B634" s="126"/>
      <c r="C634" s="126"/>
      <c r="D634" s="126"/>
      <c r="E634" s="127"/>
      <c r="F634" s="127"/>
      <c r="G634" s="128"/>
      <c r="H634" s="129">
        <f t="shared" si="78"/>
        <v>0</v>
      </c>
      <c r="I634" s="126"/>
      <c r="J634" s="126" t="s">
        <v>102</v>
      </c>
      <c r="K634" s="131"/>
      <c r="L634" s="131"/>
      <c r="M634" s="129">
        <f>+$V$1*G634/$S$1</f>
        <v>0</v>
      </c>
      <c r="N634" s="129">
        <f>M634*$T$1/$V$1</f>
        <v>0</v>
      </c>
      <c r="O634" s="129">
        <f t="shared" si="77"/>
        <v>0</v>
      </c>
      <c r="P634" s="132">
        <f t="shared" si="76"/>
        <v>0</v>
      </c>
      <c r="Q634" s="132"/>
      <c r="R634" s="129">
        <f t="shared" si="82"/>
        <v>0</v>
      </c>
      <c r="S634" s="129">
        <f t="shared" si="79"/>
        <v>0</v>
      </c>
      <c r="T634" s="129">
        <f t="shared" si="80"/>
        <v>0</v>
      </c>
      <c r="U634" s="132"/>
      <c r="V634" s="132"/>
      <c r="W634" s="129">
        <f t="shared" si="83"/>
        <v>0</v>
      </c>
      <c r="X634" s="129">
        <f t="shared" si="84"/>
        <v>0</v>
      </c>
      <c r="Y634" s="129">
        <f t="shared" si="85"/>
        <v>0</v>
      </c>
      <c r="Z634" s="129"/>
      <c r="AB634" s="133"/>
    </row>
    <row r="635" spans="1:26" ht="15">
      <c r="A635" s="125" t="str">
        <f t="shared" si="81"/>
        <v>Others</v>
      </c>
      <c r="B635" s="126"/>
      <c r="C635" s="126"/>
      <c r="D635" s="126"/>
      <c r="E635" s="127"/>
      <c r="F635" s="127"/>
      <c r="G635" s="128"/>
      <c r="H635" s="129">
        <f t="shared" si="78"/>
        <v>0</v>
      </c>
      <c r="I635" s="126"/>
      <c r="J635" s="126" t="s">
        <v>14</v>
      </c>
      <c r="K635" s="131"/>
      <c r="L635" s="131"/>
      <c r="M635" s="129">
        <f>+$Z$1*G635/$W$1</f>
        <v>0</v>
      </c>
      <c r="N635" s="129">
        <f>M635*$X$1/$Z$1</f>
        <v>0</v>
      </c>
      <c r="O635" s="129">
        <f t="shared" si="77"/>
        <v>0</v>
      </c>
      <c r="P635" s="132">
        <f t="shared" si="76"/>
        <v>0</v>
      </c>
      <c r="Q635" s="132"/>
      <c r="R635" s="129">
        <f t="shared" si="82"/>
        <v>0</v>
      </c>
      <c r="S635" s="129">
        <f t="shared" si="79"/>
        <v>0</v>
      </c>
      <c r="T635" s="129">
        <f t="shared" si="80"/>
        <v>0</v>
      </c>
      <c r="U635" s="132"/>
      <c r="V635" s="132"/>
      <c r="W635" s="129">
        <f t="shared" si="83"/>
        <v>0</v>
      </c>
      <c r="X635" s="129">
        <f t="shared" si="84"/>
        <v>0</v>
      </c>
      <c r="Y635" s="129">
        <f t="shared" si="85"/>
        <v>0</v>
      </c>
      <c r="Z635" s="129"/>
    </row>
    <row r="636" spans="1:28" ht="15">
      <c r="A636" s="125" t="str">
        <f t="shared" si="81"/>
        <v>Individuals &amp; HUF</v>
      </c>
      <c r="B636" s="126"/>
      <c r="C636" s="126"/>
      <c r="D636" s="126"/>
      <c r="E636" s="127"/>
      <c r="F636" s="127"/>
      <c r="G636" s="128"/>
      <c r="H636" s="129">
        <f t="shared" si="78"/>
        <v>0</v>
      </c>
      <c r="I636" s="126"/>
      <c r="J636" s="126" t="s">
        <v>102</v>
      </c>
      <c r="K636" s="131"/>
      <c r="L636" s="131"/>
      <c r="M636" s="129">
        <f>+$V$1*G636/$S$1</f>
        <v>0</v>
      </c>
      <c r="N636" s="129">
        <f>M636*$T$1/$V$1</f>
        <v>0</v>
      </c>
      <c r="O636" s="129">
        <f t="shared" si="77"/>
        <v>0</v>
      </c>
      <c r="P636" s="132">
        <f t="shared" si="76"/>
        <v>0</v>
      </c>
      <c r="Q636" s="132"/>
      <c r="R636" s="129">
        <f t="shared" si="82"/>
        <v>0</v>
      </c>
      <c r="S636" s="129">
        <f t="shared" si="79"/>
        <v>0</v>
      </c>
      <c r="T636" s="129">
        <f t="shared" si="80"/>
        <v>0</v>
      </c>
      <c r="U636" s="132"/>
      <c r="V636" s="132"/>
      <c r="W636" s="129">
        <f t="shared" si="83"/>
        <v>0</v>
      </c>
      <c r="X636" s="129">
        <f t="shared" si="84"/>
        <v>0</v>
      </c>
      <c r="Y636" s="129">
        <f t="shared" si="85"/>
        <v>0</v>
      </c>
      <c r="Z636" s="129"/>
      <c r="AB636" s="133"/>
    </row>
    <row r="637" spans="1:26" ht="15">
      <c r="A637" s="125" t="str">
        <f t="shared" si="81"/>
        <v>Others</v>
      </c>
      <c r="B637" s="126"/>
      <c r="C637" s="126"/>
      <c r="D637" s="126"/>
      <c r="E637" s="127"/>
      <c r="F637" s="127"/>
      <c r="G637" s="128"/>
      <c r="H637" s="129">
        <f t="shared" si="78"/>
        <v>0</v>
      </c>
      <c r="I637" s="126"/>
      <c r="J637" s="126" t="s">
        <v>14</v>
      </c>
      <c r="K637" s="131"/>
      <c r="L637" s="131"/>
      <c r="M637" s="129">
        <f>+$Z$1*G637/$W$1</f>
        <v>0</v>
      </c>
      <c r="N637" s="129">
        <f>M637*$X$1/$Z$1</f>
        <v>0</v>
      </c>
      <c r="O637" s="129">
        <f t="shared" si="77"/>
        <v>0</v>
      </c>
      <c r="P637" s="132">
        <f t="shared" si="76"/>
        <v>0</v>
      </c>
      <c r="Q637" s="132"/>
      <c r="R637" s="129">
        <f t="shared" si="82"/>
        <v>0</v>
      </c>
      <c r="S637" s="129">
        <f t="shared" si="79"/>
        <v>0</v>
      </c>
      <c r="T637" s="129">
        <f t="shared" si="80"/>
        <v>0</v>
      </c>
      <c r="U637" s="132"/>
      <c r="V637" s="132"/>
      <c r="W637" s="129">
        <f t="shared" si="83"/>
        <v>0</v>
      </c>
      <c r="X637" s="129">
        <f t="shared" si="84"/>
        <v>0</v>
      </c>
      <c r="Y637" s="129">
        <f t="shared" si="85"/>
        <v>0</v>
      </c>
      <c r="Z637" s="129"/>
    </row>
    <row r="638" spans="1:28" ht="15">
      <c r="A638" s="125" t="str">
        <f t="shared" si="81"/>
        <v>Individuals &amp; HUF</v>
      </c>
      <c r="B638" s="126"/>
      <c r="C638" s="126"/>
      <c r="D638" s="126"/>
      <c r="E638" s="127"/>
      <c r="F638" s="127"/>
      <c r="G638" s="128"/>
      <c r="H638" s="129">
        <f t="shared" si="78"/>
        <v>0</v>
      </c>
      <c r="I638" s="126"/>
      <c r="J638" s="126" t="s">
        <v>102</v>
      </c>
      <c r="K638" s="131"/>
      <c r="L638" s="131"/>
      <c r="M638" s="129">
        <f>+$V$1*G638/$S$1</f>
        <v>0</v>
      </c>
      <c r="N638" s="129">
        <f>M638*$T$1/$V$1</f>
        <v>0</v>
      </c>
      <c r="O638" s="129">
        <f t="shared" si="77"/>
        <v>0</v>
      </c>
      <c r="P638" s="132">
        <f t="shared" si="76"/>
        <v>0</v>
      </c>
      <c r="Q638" s="132"/>
      <c r="R638" s="129">
        <f t="shared" si="82"/>
        <v>0</v>
      </c>
      <c r="S638" s="129">
        <f t="shared" si="79"/>
        <v>0</v>
      </c>
      <c r="T638" s="129">
        <f t="shared" si="80"/>
        <v>0</v>
      </c>
      <c r="U638" s="132"/>
      <c r="V638" s="132"/>
      <c r="W638" s="129">
        <f t="shared" si="83"/>
        <v>0</v>
      </c>
      <c r="X638" s="129">
        <f t="shared" si="84"/>
        <v>0</v>
      </c>
      <c r="Y638" s="129">
        <f t="shared" si="85"/>
        <v>0</v>
      </c>
      <c r="Z638" s="129"/>
      <c r="AB638" s="133"/>
    </row>
    <row r="639" spans="1:26" ht="15">
      <c r="A639" s="125" t="str">
        <f t="shared" si="81"/>
        <v>Individuals &amp; HUF</v>
      </c>
      <c r="B639" s="126"/>
      <c r="C639" s="126"/>
      <c r="D639" s="126"/>
      <c r="E639" s="127"/>
      <c r="F639" s="127"/>
      <c r="G639" s="128"/>
      <c r="H639" s="129">
        <f t="shared" si="78"/>
        <v>0</v>
      </c>
      <c r="I639" s="126"/>
      <c r="J639" s="126" t="s">
        <v>102</v>
      </c>
      <c r="K639" s="131"/>
      <c r="L639" s="131"/>
      <c r="M639" s="129">
        <f>+$V$1*G639/$S$1</f>
        <v>0</v>
      </c>
      <c r="N639" s="129">
        <f>M639*$T$1/$V$1</f>
        <v>0</v>
      </c>
      <c r="O639" s="129">
        <f t="shared" si="77"/>
        <v>0</v>
      </c>
      <c r="P639" s="132">
        <f t="shared" si="76"/>
        <v>0</v>
      </c>
      <c r="Q639" s="132"/>
      <c r="R639" s="129">
        <f t="shared" si="82"/>
        <v>0</v>
      </c>
      <c r="S639" s="129">
        <f t="shared" si="79"/>
        <v>0</v>
      </c>
      <c r="T639" s="129">
        <f t="shared" si="80"/>
        <v>0</v>
      </c>
      <c r="U639" s="132"/>
      <c r="V639" s="132"/>
      <c r="W639" s="129">
        <f t="shared" si="83"/>
        <v>0</v>
      </c>
      <c r="X639" s="129">
        <f t="shared" si="84"/>
        <v>0</v>
      </c>
      <c r="Y639" s="129">
        <f t="shared" si="85"/>
        <v>0</v>
      </c>
      <c r="Z639" s="129"/>
    </row>
    <row r="640" spans="1:26" ht="15">
      <c r="A640" s="125" t="str">
        <f t="shared" si="81"/>
        <v>Others</v>
      </c>
      <c r="B640" s="126"/>
      <c r="C640" s="126"/>
      <c r="D640" s="126"/>
      <c r="E640" s="127"/>
      <c r="F640" s="127"/>
      <c r="G640" s="128"/>
      <c r="H640" s="129">
        <f t="shared" si="78"/>
        <v>0</v>
      </c>
      <c r="I640" s="126"/>
      <c r="J640" s="126" t="s">
        <v>14</v>
      </c>
      <c r="K640" s="131"/>
      <c r="L640" s="131"/>
      <c r="M640" s="129">
        <f>+$Z$1*G640/$W$1</f>
        <v>0</v>
      </c>
      <c r="N640" s="129">
        <f>M640*$X$1/$Z$1</f>
        <v>0</v>
      </c>
      <c r="O640" s="129">
        <f t="shared" si="77"/>
        <v>0</v>
      </c>
      <c r="P640" s="132">
        <f t="shared" si="76"/>
        <v>0</v>
      </c>
      <c r="Q640" s="132"/>
      <c r="R640" s="129">
        <f t="shared" si="82"/>
        <v>0</v>
      </c>
      <c r="S640" s="129">
        <f t="shared" si="79"/>
        <v>0</v>
      </c>
      <c r="T640" s="129">
        <f t="shared" si="80"/>
        <v>0</v>
      </c>
      <c r="U640" s="132"/>
      <c r="V640" s="132"/>
      <c r="W640" s="129">
        <f t="shared" si="83"/>
        <v>0</v>
      </c>
      <c r="X640" s="129">
        <f t="shared" si="84"/>
        <v>0</v>
      </c>
      <c r="Y640" s="129">
        <f t="shared" si="85"/>
        <v>0</v>
      </c>
      <c r="Z640" s="129"/>
    </row>
    <row r="641" spans="1:26" ht="15">
      <c r="A641" s="125" t="str">
        <f t="shared" si="81"/>
        <v>Others</v>
      </c>
      <c r="B641" s="126"/>
      <c r="C641" s="126"/>
      <c r="D641" s="126"/>
      <c r="E641" s="127"/>
      <c r="F641" s="127"/>
      <c r="G641" s="128"/>
      <c r="H641" s="129">
        <f t="shared" si="78"/>
        <v>0</v>
      </c>
      <c r="I641" s="126"/>
      <c r="J641" s="126" t="s">
        <v>14</v>
      </c>
      <c r="K641" s="131"/>
      <c r="L641" s="131"/>
      <c r="M641" s="129">
        <f>+$Z$1*G641/$W$1</f>
        <v>0</v>
      </c>
      <c r="N641" s="129">
        <f>M641*$X$1/$Z$1</f>
        <v>0</v>
      </c>
      <c r="O641" s="129">
        <f t="shared" si="77"/>
        <v>0</v>
      </c>
      <c r="P641" s="132">
        <f t="shared" si="76"/>
        <v>0</v>
      </c>
      <c r="Q641" s="132"/>
      <c r="R641" s="129">
        <f t="shared" si="82"/>
        <v>0</v>
      </c>
      <c r="S641" s="129">
        <f t="shared" si="79"/>
        <v>0</v>
      </c>
      <c r="T641" s="129">
        <f t="shared" si="80"/>
        <v>0</v>
      </c>
      <c r="U641" s="132"/>
      <c r="V641" s="132"/>
      <c r="W641" s="129">
        <f t="shared" si="83"/>
        <v>0</v>
      </c>
      <c r="X641" s="129">
        <f t="shared" si="84"/>
        <v>0</v>
      </c>
      <c r="Y641" s="129">
        <f t="shared" si="85"/>
        <v>0</v>
      </c>
      <c r="Z641" s="129"/>
    </row>
    <row r="642" spans="1:28" ht="15">
      <c r="A642" s="125" t="str">
        <f t="shared" si="81"/>
        <v>Individuals &amp; HUF</v>
      </c>
      <c r="B642" s="126"/>
      <c r="C642" s="126"/>
      <c r="D642" s="126"/>
      <c r="E642" s="127"/>
      <c r="F642" s="127"/>
      <c r="G642" s="128"/>
      <c r="H642" s="129">
        <f t="shared" si="78"/>
        <v>0</v>
      </c>
      <c r="I642" s="126"/>
      <c r="J642" s="126" t="s">
        <v>102</v>
      </c>
      <c r="K642" s="131"/>
      <c r="L642" s="131"/>
      <c r="M642" s="129">
        <f>+$V$1*G642/$S$1</f>
        <v>0</v>
      </c>
      <c r="N642" s="129">
        <f>M642*$T$1/$V$1</f>
        <v>0</v>
      </c>
      <c r="O642" s="129">
        <f t="shared" si="77"/>
        <v>0</v>
      </c>
      <c r="P642" s="132">
        <f aca="true" t="shared" si="86" ref="P642:P649">+O642-G642</f>
        <v>0</v>
      </c>
      <c r="Q642" s="132"/>
      <c r="R642" s="129">
        <f t="shared" si="82"/>
        <v>0</v>
      </c>
      <c r="S642" s="129">
        <f t="shared" si="79"/>
        <v>0</v>
      </c>
      <c r="T642" s="129">
        <f t="shared" si="80"/>
        <v>0</v>
      </c>
      <c r="U642" s="132"/>
      <c r="V642" s="132"/>
      <c r="W642" s="129">
        <f t="shared" si="83"/>
        <v>0</v>
      </c>
      <c r="X642" s="129">
        <f t="shared" si="84"/>
        <v>0</v>
      </c>
      <c r="Y642" s="129">
        <f t="shared" si="85"/>
        <v>0</v>
      </c>
      <c r="Z642" s="129"/>
      <c r="AB642" s="133"/>
    </row>
    <row r="643" spans="1:26" ht="15">
      <c r="A643" s="125" t="str">
        <f t="shared" si="81"/>
        <v>Individuals &amp; HUF</v>
      </c>
      <c r="B643" s="126"/>
      <c r="C643" s="126"/>
      <c r="D643" s="126"/>
      <c r="E643" s="127"/>
      <c r="F643" s="127"/>
      <c r="G643" s="128"/>
      <c r="H643" s="129">
        <f t="shared" si="78"/>
        <v>0</v>
      </c>
      <c r="I643" s="126"/>
      <c r="J643" s="126" t="s">
        <v>102</v>
      </c>
      <c r="K643" s="131"/>
      <c r="L643" s="131"/>
      <c r="M643" s="129">
        <f>+$V$1*G643/$S$1</f>
        <v>0</v>
      </c>
      <c r="N643" s="129">
        <f>M643*$T$1/$V$1</f>
        <v>0</v>
      </c>
      <c r="O643" s="129">
        <f aca="true" t="shared" si="87" ref="O643:O649">+M643-N643</f>
        <v>0</v>
      </c>
      <c r="P643" s="132">
        <f t="shared" si="86"/>
        <v>0</v>
      </c>
      <c r="Q643" s="132"/>
      <c r="R643" s="129">
        <f t="shared" si="82"/>
        <v>0</v>
      </c>
      <c r="S643" s="129">
        <f t="shared" si="79"/>
        <v>0</v>
      </c>
      <c r="T643" s="129">
        <f t="shared" si="80"/>
        <v>0</v>
      </c>
      <c r="U643" s="132"/>
      <c r="V643" s="132"/>
      <c r="W643" s="129">
        <f t="shared" si="83"/>
        <v>0</v>
      </c>
      <c r="X643" s="129">
        <f t="shared" si="84"/>
        <v>0</v>
      </c>
      <c r="Y643" s="129">
        <f t="shared" si="85"/>
        <v>0</v>
      </c>
      <c r="Z643" s="129"/>
    </row>
    <row r="644" spans="1:26" ht="15">
      <c r="A644" s="125" t="str">
        <f t="shared" si="81"/>
        <v>Others</v>
      </c>
      <c r="B644" s="126"/>
      <c r="C644" s="126"/>
      <c r="D644" s="126"/>
      <c r="E644" s="127"/>
      <c r="F644" s="127"/>
      <c r="G644" s="128"/>
      <c r="H644" s="129">
        <f t="shared" si="78"/>
        <v>0</v>
      </c>
      <c r="I644" s="126"/>
      <c r="J644" s="126" t="s">
        <v>14</v>
      </c>
      <c r="K644" s="131"/>
      <c r="L644" s="131"/>
      <c r="M644" s="129">
        <f>+$Z$1*G644/$W$1</f>
        <v>0</v>
      </c>
      <c r="N644" s="129">
        <f>M644*$X$1/$Z$1</f>
        <v>0</v>
      </c>
      <c r="O644" s="129">
        <f t="shared" si="87"/>
        <v>0</v>
      </c>
      <c r="P644" s="132">
        <f t="shared" si="86"/>
        <v>0</v>
      </c>
      <c r="Q644" s="132"/>
      <c r="R644" s="129">
        <f t="shared" si="82"/>
        <v>0</v>
      </c>
      <c r="S644" s="129">
        <f t="shared" si="79"/>
        <v>0</v>
      </c>
      <c r="T644" s="129">
        <f t="shared" si="80"/>
        <v>0</v>
      </c>
      <c r="U644" s="132"/>
      <c r="V644" s="132"/>
      <c r="W644" s="129">
        <f t="shared" si="83"/>
        <v>0</v>
      </c>
      <c r="X644" s="129">
        <f t="shared" si="84"/>
        <v>0</v>
      </c>
      <c r="Y644" s="129">
        <f t="shared" si="85"/>
        <v>0</v>
      </c>
      <c r="Z644" s="129"/>
    </row>
    <row r="645" spans="1:26" ht="15">
      <c r="A645" s="125" t="str">
        <f t="shared" si="81"/>
        <v>Others</v>
      </c>
      <c r="B645" s="126"/>
      <c r="C645" s="126"/>
      <c r="D645" s="126"/>
      <c r="E645" s="127"/>
      <c r="F645" s="127"/>
      <c r="G645" s="128"/>
      <c r="H645" s="129">
        <f t="shared" si="78"/>
        <v>0</v>
      </c>
      <c r="I645" s="126"/>
      <c r="J645" s="126" t="s">
        <v>14</v>
      </c>
      <c r="K645" s="131"/>
      <c r="L645" s="131"/>
      <c r="M645" s="129">
        <f>+$Z$1*G645/$W$1</f>
        <v>0</v>
      </c>
      <c r="N645" s="129">
        <f>M645*$X$1/$Z$1</f>
        <v>0</v>
      </c>
      <c r="O645" s="129">
        <f t="shared" si="87"/>
        <v>0</v>
      </c>
      <c r="P645" s="132">
        <f t="shared" si="86"/>
        <v>0</v>
      </c>
      <c r="Q645" s="132"/>
      <c r="R645" s="129">
        <f t="shared" si="82"/>
        <v>0</v>
      </c>
      <c r="S645" s="129">
        <f t="shared" si="79"/>
        <v>0</v>
      </c>
      <c r="T645" s="129">
        <f t="shared" si="80"/>
        <v>0</v>
      </c>
      <c r="U645" s="132"/>
      <c r="V645" s="132"/>
      <c r="W645" s="129">
        <f t="shared" si="83"/>
        <v>0</v>
      </c>
      <c r="X645" s="129">
        <f t="shared" si="84"/>
        <v>0</v>
      </c>
      <c r="Y645" s="129">
        <f t="shared" si="85"/>
        <v>0</v>
      </c>
      <c r="Z645" s="129"/>
    </row>
    <row r="646" spans="1:28" ht="15">
      <c r="A646" s="125" t="str">
        <f t="shared" si="81"/>
        <v>Individuals &amp; HUF</v>
      </c>
      <c r="B646" s="126"/>
      <c r="C646" s="126"/>
      <c r="D646" s="126"/>
      <c r="E646" s="127"/>
      <c r="F646" s="127"/>
      <c r="G646" s="128"/>
      <c r="H646" s="129">
        <f t="shared" si="78"/>
        <v>0</v>
      </c>
      <c r="I646" s="126"/>
      <c r="J646" s="126" t="s">
        <v>102</v>
      </c>
      <c r="K646" s="131"/>
      <c r="L646" s="131"/>
      <c r="M646" s="129">
        <f>+$V$1*G646/$S$1</f>
        <v>0</v>
      </c>
      <c r="N646" s="129">
        <f>M646*$T$1/$V$1</f>
        <v>0</v>
      </c>
      <c r="O646" s="129">
        <f t="shared" si="87"/>
        <v>0</v>
      </c>
      <c r="P646" s="132">
        <f t="shared" si="86"/>
        <v>0</v>
      </c>
      <c r="Q646" s="132"/>
      <c r="R646" s="129">
        <f t="shared" si="82"/>
        <v>0</v>
      </c>
      <c r="S646" s="129">
        <f t="shared" si="79"/>
        <v>0</v>
      </c>
      <c r="T646" s="129">
        <f t="shared" si="80"/>
        <v>0</v>
      </c>
      <c r="U646" s="132"/>
      <c r="V646" s="132"/>
      <c r="W646" s="129">
        <f t="shared" si="83"/>
        <v>0</v>
      </c>
      <c r="X646" s="129">
        <f t="shared" si="84"/>
        <v>0</v>
      </c>
      <c r="Y646" s="129">
        <f t="shared" si="85"/>
        <v>0</v>
      </c>
      <c r="Z646" s="129"/>
      <c r="AB646" s="133"/>
    </row>
    <row r="647" spans="1:26" ht="15">
      <c r="A647" s="125" t="str">
        <f t="shared" si="81"/>
        <v>Others</v>
      </c>
      <c r="B647" s="126"/>
      <c r="C647" s="126"/>
      <c r="D647" s="126"/>
      <c r="E647" s="127"/>
      <c r="F647" s="127"/>
      <c r="G647" s="128"/>
      <c r="H647" s="129">
        <f t="shared" si="78"/>
        <v>0</v>
      </c>
      <c r="I647" s="126"/>
      <c r="J647" s="126" t="s">
        <v>14</v>
      </c>
      <c r="K647" s="131"/>
      <c r="L647" s="131"/>
      <c r="M647" s="129">
        <f>+$Z$1*G647/$W$1</f>
        <v>0</v>
      </c>
      <c r="N647" s="129">
        <f>M647*$X$1/$Z$1</f>
        <v>0</v>
      </c>
      <c r="O647" s="129">
        <f t="shared" si="87"/>
        <v>0</v>
      </c>
      <c r="P647" s="132">
        <f t="shared" si="86"/>
        <v>0</v>
      </c>
      <c r="Q647" s="132"/>
      <c r="R647" s="129">
        <f t="shared" si="82"/>
        <v>0</v>
      </c>
      <c r="S647" s="129">
        <f t="shared" si="79"/>
        <v>0</v>
      </c>
      <c r="T647" s="129">
        <f t="shared" si="80"/>
        <v>0</v>
      </c>
      <c r="U647" s="132"/>
      <c r="V647" s="132"/>
      <c r="W647" s="129">
        <f t="shared" si="83"/>
        <v>0</v>
      </c>
      <c r="X647" s="129">
        <f t="shared" si="84"/>
        <v>0</v>
      </c>
      <c r="Y647" s="129">
        <f t="shared" si="85"/>
        <v>0</v>
      </c>
      <c r="Z647" s="129"/>
    </row>
    <row r="648" spans="1:28" ht="15">
      <c r="A648" s="125" t="str">
        <f t="shared" si="81"/>
        <v>Individuals &amp; HUF</v>
      </c>
      <c r="B648" s="126"/>
      <c r="C648" s="126"/>
      <c r="D648" s="126"/>
      <c r="E648" s="127"/>
      <c r="F648" s="127"/>
      <c r="G648" s="128"/>
      <c r="H648" s="129">
        <f t="shared" si="78"/>
        <v>0</v>
      </c>
      <c r="I648" s="126"/>
      <c r="J648" s="126" t="s">
        <v>102</v>
      </c>
      <c r="K648" s="131"/>
      <c r="L648" s="131"/>
      <c r="M648" s="129">
        <f>+$V$1*G648/$S$1</f>
        <v>0</v>
      </c>
      <c r="N648" s="129">
        <f>M648*$T$1/$V$1</f>
        <v>0</v>
      </c>
      <c r="O648" s="129">
        <f t="shared" si="87"/>
        <v>0</v>
      </c>
      <c r="P648" s="132">
        <f t="shared" si="86"/>
        <v>0</v>
      </c>
      <c r="Q648" s="132"/>
      <c r="R648" s="129">
        <f t="shared" si="82"/>
        <v>0</v>
      </c>
      <c r="S648" s="129">
        <f t="shared" si="79"/>
        <v>0</v>
      </c>
      <c r="T648" s="129">
        <f t="shared" si="80"/>
        <v>0</v>
      </c>
      <c r="U648" s="132"/>
      <c r="V648" s="132"/>
      <c r="W648" s="129">
        <f t="shared" si="83"/>
        <v>0</v>
      </c>
      <c r="X648" s="129">
        <f t="shared" si="84"/>
        <v>0</v>
      </c>
      <c r="Y648" s="129">
        <f t="shared" si="85"/>
        <v>0</v>
      </c>
      <c r="Z648" s="129"/>
      <c r="AB648" s="133"/>
    </row>
    <row r="649" spans="1:26" ht="15">
      <c r="A649" s="125" t="str">
        <f t="shared" si="81"/>
        <v>Others</v>
      </c>
      <c r="B649" s="126"/>
      <c r="C649" s="126"/>
      <c r="D649" s="126"/>
      <c r="E649" s="127"/>
      <c r="F649" s="127"/>
      <c r="G649" s="128"/>
      <c r="H649" s="129">
        <f t="shared" si="78"/>
        <v>0</v>
      </c>
      <c r="I649" s="126"/>
      <c r="J649" s="126" t="s">
        <v>14</v>
      </c>
      <c r="K649" s="131"/>
      <c r="L649" s="131"/>
      <c r="M649" s="129">
        <f>+$Z$1*G649/$W$1</f>
        <v>0</v>
      </c>
      <c r="N649" s="129">
        <f>M649*$X$1/$Z$1</f>
        <v>0</v>
      </c>
      <c r="O649" s="129">
        <f t="shared" si="87"/>
        <v>0</v>
      </c>
      <c r="P649" s="132">
        <f t="shared" si="86"/>
        <v>0</v>
      </c>
      <c r="Q649" s="132"/>
      <c r="R649" s="129">
        <f t="shared" si="82"/>
        <v>0</v>
      </c>
      <c r="S649" s="129">
        <f t="shared" si="79"/>
        <v>0</v>
      </c>
      <c r="T649" s="129">
        <f t="shared" si="80"/>
        <v>0</v>
      </c>
      <c r="U649" s="132"/>
      <c r="V649" s="132"/>
      <c r="W649" s="129">
        <f t="shared" si="83"/>
        <v>0</v>
      </c>
      <c r="X649" s="129">
        <f t="shared" si="84"/>
        <v>0</v>
      </c>
      <c r="Y649" s="129">
        <f t="shared" si="85"/>
        <v>0</v>
      </c>
      <c r="Z649" s="129"/>
    </row>
    <row r="650" spans="1:28" ht="15">
      <c r="A650" s="125" t="str">
        <f t="shared" si="81"/>
        <v>Individuals &amp; HUF</v>
      </c>
      <c r="B650" s="126"/>
      <c r="C650" s="126"/>
      <c r="D650" s="126"/>
      <c r="E650" s="127"/>
      <c r="F650" s="127"/>
      <c r="G650" s="128"/>
      <c r="H650" s="129">
        <f t="shared" si="78"/>
        <v>0</v>
      </c>
      <c r="I650" s="126"/>
      <c r="J650" s="126" t="s">
        <v>102</v>
      </c>
      <c r="K650" s="131"/>
      <c r="L650" s="131"/>
      <c r="M650" s="129">
        <f>+$V$1*G650/$S$1</f>
        <v>0</v>
      </c>
      <c r="N650" s="129">
        <f>M650*$T$1/$V$1</f>
        <v>0</v>
      </c>
      <c r="O650" s="129">
        <f>+M650-N650</f>
        <v>0</v>
      </c>
      <c r="P650" s="132">
        <f>+O650-G650</f>
        <v>0</v>
      </c>
      <c r="Q650" s="132"/>
      <c r="R650" s="129">
        <f>+$V$1*G650/$S$1</f>
        <v>0</v>
      </c>
      <c r="S650" s="129">
        <f t="shared" si="79"/>
        <v>0</v>
      </c>
      <c r="T650" s="129">
        <f>+R650-S650</f>
        <v>0</v>
      </c>
      <c r="U650" s="132"/>
      <c r="V650" s="132"/>
      <c r="W650" s="129">
        <f>+$Z$1*G650/$W$1</f>
        <v>0</v>
      </c>
      <c r="X650" s="129">
        <f t="shared" si="84"/>
        <v>0</v>
      </c>
      <c r="Y650" s="129">
        <f>+W650-X650</f>
        <v>0</v>
      </c>
      <c r="Z650" s="129"/>
      <c r="AB650" s="133"/>
    </row>
    <row r="651" spans="1:26" ht="15">
      <c r="A651" s="125" t="str">
        <f t="shared" si="81"/>
        <v>Individuals &amp; HUF</v>
      </c>
      <c r="B651" s="126"/>
      <c r="C651" s="126"/>
      <c r="D651" s="126"/>
      <c r="E651" s="127"/>
      <c r="F651" s="127"/>
      <c r="G651" s="128"/>
      <c r="H651" s="129">
        <f t="shared" si="78"/>
        <v>0</v>
      </c>
      <c r="I651" s="126"/>
      <c r="J651" s="126" t="s">
        <v>102</v>
      </c>
      <c r="K651" s="131"/>
      <c r="L651" s="131"/>
      <c r="M651" s="129">
        <f>+$V$1*G651/$S$1</f>
        <v>0</v>
      </c>
      <c r="N651" s="129">
        <f>M651*$T$1/$V$1</f>
        <v>0</v>
      </c>
      <c r="O651" s="129">
        <f>+M651-N651</f>
        <v>0</v>
      </c>
      <c r="P651" s="132">
        <f>+O651-G651</f>
        <v>0</v>
      </c>
      <c r="Q651" s="132"/>
      <c r="R651" s="129">
        <f>+$V$1*G651/$S$1</f>
        <v>0</v>
      </c>
      <c r="S651" s="129">
        <f t="shared" si="79"/>
        <v>0</v>
      </c>
      <c r="T651" s="129">
        <f>+R651-S651</f>
        <v>0</v>
      </c>
      <c r="U651" s="132"/>
      <c r="V651" s="132"/>
      <c r="W651" s="129">
        <f>+$Z$1*G651/$W$1</f>
        <v>0</v>
      </c>
      <c r="X651" s="129">
        <f t="shared" si="84"/>
        <v>0</v>
      </c>
      <c r="Y651" s="129">
        <f>+W651-X651</f>
        <v>0</v>
      </c>
      <c r="Z651" s="129"/>
    </row>
    <row r="652" spans="1:26" ht="15">
      <c r="A652" s="125" t="str">
        <f t="shared" si="81"/>
        <v>Others</v>
      </c>
      <c r="B652" s="126"/>
      <c r="C652" s="126"/>
      <c r="D652" s="126"/>
      <c r="E652" s="127"/>
      <c r="F652" s="127"/>
      <c r="G652" s="128"/>
      <c r="H652" s="129">
        <f t="shared" si="78"/>
        <v>0</v>
      </c>
      <c r="I652" s="126"/>
      <c r="J652" s="126" t="s">
        <v>14</v>
      </c>
      <c r="K652" s="131"/>
      <c r="L652" s="131"/>
      <c r="M652" s="129">
        <f>+$Z$1*G652/$W$1</f>
        <v>0</v>
      </c>
      <c r="N652" s="129">
        <f>M652*$X$1/$Z$1</f>
        <v>0</v>
      </c>
      <c r="O652" s="129">
        <f>+M652-N652</f>
        <v>0</v>
      </c>
      <c r="P652" s="132">
        <f>+O652-G652</f>
        <v>0</v>
      </c>
      <c r="Q652" s="132"/>
      <c r="R652" s="129">
        <f>+$V$1*G652/$S$1</f>
        <v>0</v>
      </c>
      <c r="S652" s="129">
        <f t="shared" si="79"/>
        <v>0</v>
      </c>
      <c r="T652" s="129">
        <f>+R652-S652</f>
        <v>0</v>
      </c>
      <c r="U652" s="132"/>
      <c r="V652" s="132"/>
      <c r="W652" s="129">
        <f>+$Z$1*G652/$W$1</f>
        <v>0</v>
      </c>
      <c r="X652" s="129">
        <f t="shared" si="84"/>
        <v>0</v>
      </c>
      <c r="Y652" s="129">
        <f>+W652-X652</f>
        <v>0</v>
      </c>
      <c r="Z652" s="129"/>
    </row>
    <row r="653" spans="1:26" ht="15">
      <c r="A653" s="125" t="str">
        <f t="shared" si="81"/>
        <v>Others</v>
      </c>
      <c r="B653" s="126"/>
      <c r="C653" s="126"/>
      <c r="D653" s="126"/>
      <c r="E653" s="127"/>
      <c r="F653" s="127"/>
      <c r="G653" s="128"/>
      <c r="H653" s="129">
        <f t="shared" si="78"/>
        <v>0</v>
      </c>
      <c r="I653" s="126"/>
      <c r="J653" s="126" t="s">
        <v>14</v>
      </c>
      <c r="K653" s="131"/>
      <c r="L653" s="131"/>
      <c r="M653" s="129">
        <f>+$Z$1*G653/$W$1</f>
        <v>0</v>
      </c>
      <c r="N653" s="129">
        <f>M653*$X$1/$Z$1</f>
        <v>0</v>
      </c>
      <c r="O653" s="129">
        <f>+M653-N653</f>
        <v>0</v>
      </c>
      <c r="P653" s="132">
        <f>+O653-G653</f>
        <v>0</v>
      </c>
      <c r="Q653" s="132"/>
      <c r="R653" s="129">
        <f>+$V$1*G653/$S$1</f>
        <v>0</v>
      </c>
      <c r="S653" s="129">
        <f t="shared" si="79"/>
        <v>0</v>
      </c>
      <c r="T653" s="129">
        <f>+R653-S653</f>
        <v>0</v>
      </c>
      <c r="U653" s="132"/>
      <c r="V653" s="132"/>
      <c r="W653" s="129">
        <f>+$Z$1*G653/$W$1</f>
        <v>0</v>
      </c>
      <c r="X653" s="129">
        <f t="shared" si="84"/>
        <v>0</v>
      </c>
      <c r="Y653" s="129">
        <f>+W653-X653</f>
        <v>0</v>
      </c>
      <c r="Z653" s="12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zoomScalePageLayoutView="0" workbookViewId="0" topLeftCell="B58">
      <selection activeCell="C70" sqref="C70"/>
    </sheetView>
  </sheetViews>
  <sheetFormatPr defaultColWidth="9.140625" defaultRowHeight="12.75"/>
  <cols>
    <col min="1" max="1" width="3.7109375" style="4" hidden="1" customWidth="1"/>
    <col min="2" max="2" width="77.8515625" style="4" customWidth="1"/>
    <col min="3" max="3" width="16.00390625" style="4" bestFit="1" customWidth="1"/>
    <col min="4" max="4" width="11.7109375" style="4" bestFit="1" customWidth="1"/>
    <col min="5" max="5" width="19.28125" style="4" customWidth="1"/>
    <col min="6" max="6" width="19.8515625" style="4" customWidth="1"/>
    <col min="7" max="7" width="13.28125" style="229" bestFit="1" customWidth="1"/>
    <col min="8" max="8" width="9.57421875" style="229" bestFit="1" customWidth="1"/>
    <col min="9" max="10" width="5.140625" style="9" bestFit="1" customWidth="1"/>
    <col min="11" max="29" width="9.140625" style="9" customWidth="1"/>
    <col min="30" max="16384" width="9.140625" style="4" customWidth="1"/>
  </cols>
  <sheetData>
    <row r="1" spans="1:6" ht="18.75" customHeight="1">
      <c r="A1" s="4" t="s">
        <v>76</v>
      </c>
      <c r="B1" s="1" t="s">
        <v>24</v>
      </c>
      <c r="C1" s="1"/>
      <c r="D1" s="1"/>
      <c r="E1" s="1"/>
      <c r="F1" s="1"/>
    </row>
    <row r="2" spans="2:6" ht="13.5" thickBot="1">
      <c r="B2" s="5"/>
      <c r="C2" s="6"/>
      <c r="D2" s="6"/>
      <c r="E2" s="7"/>
      <c r="F2" s="8"/>
    </row>
    <row r="3" spans="2:6" ht="13.5" thickBot="1">
      <c r="B3" s="280" t="s">
        <v>371</v>
      </c>
      <c r="C3" s="281"/>
      <c r="D3" s="281"/>
      <c r="E3" s="281"/>
      <c r="F3" s="282"/>
    </row>
    <row r="4" spans="2:6" ht="13.5" thickBot="1">
      <c r="B4" s="283" t="s">
        <v>34</v>
      </c>
      <c r="C4" s="284"/>
      <c r="D4" s="284"/>
      <c r="E4" s="284"/>
      <c r="F4" s="285"/>
    </row>
    <row r="5" spans="2:6" ht="26.25" thickBot="1">
      <c r="B5" s="58" t="s">
        <v>16</v>
      </c>
      <c r="C5" s="31" t="s">
        <v>0</v>
      </c>
      <c r="D5" s="208" t="s">
        <v>6</v>
      </c>
      <c r="E5" s="72" t="s">
        <v>1</v>
      </c>
      <c r="F5" s="209" t="s">
        <v>2</v>
      </c>
    </row>
    <row r="6" spans="2:6" ht="12.75">
      <c r="B6" s="25"/>
      <c r="C6" s="20"/>
      <c r="D6" s="203"/>
      <c r="E6" s="21"/>
      <c r="F6" s="62"/>
    </row>
    <row r="7" spans="2:6" ht="12.75">
      <c r="B7" s="12" t="s">
        <v>3</v>
      </c>
      <c r="C7" s="21"/>
      <c r="D7" s="204"/>
      <c r="E7" s="21"/>
      <c r="F7" s="206"/>
    </row>
    <row r="8" spans="2:6" ht="12.75">
      <c r="B8" s="52" t="s">
        <v>22</v>
      </c>
      <c r="C8" s="21"/>
      <c r="D8" s="204"/>
      <c r="E8" s="21"/>
      <c r="F8" s="206"/>
    </row>
    <row r="9" spans="2:6" ht="12.75">
      <c r="B9" s="66" t="s">
        <v>62</v>
      </c>
      <c r="C9" s="198"/>
      <c r="D9" s="205"/>
      <c r="E9" s="198"/>
      <c r="F9" s="207"/>
    </row>
    <row r="10" spans="1:6" ht="12.75">
      <c r="A10" s="4" t="s">
        <v>189</v>
      </c>
      <c r="B10" s="29" t="s">
        <v>406</v>
      </c>
      <c r="C10" s="198" t="s">
        <v>138</v>
      </c>
      <c r="D10" s="99">
        <v>1450000</v>
      </c>
      <c r="E10" s="135">
        <v>1445.4528</v>
      </c>
      <c r="F10" s="210">
        <f>ROUND(+E10/$E$41*100,2)-0.01</f>
        <v>8.18</v>
      </c>
    </row>
    <row r="11" spans="1:6" ht="12.75">
      <c r="A11" s="4" t="s">
        <v>193</v>
      </c>
      <c r="B11" s="29" t="s">
        <v>403</v>
      </c>
      <c r="C11" s="198" t="s">
        <v>141</v>
      </c>
      <c r="D11" s="99">
        <v>1400000</v>
      </c>
      <c r="E11" s="135">
        <v>1400.427</v>
      </c>
      <c r="F11" s="210">
        <f aca="true" t="shared" si="0" ref="F11:F17">ROUND(+E11/$E$41*100,2)</f>
        <v>7.93</v>
      </c>
    </row>
    <row r="12" spans="1:6" ht="12.75">
      <c r="A12" s="4" t="s">
        <v>190</v>
      </c>
      <c r="B12" s="29" t="s">
        <v>407</v>
      </c>
      <c r="C12" s="198" t="s">
        <v>139</v>
      </c>
      <c r="D12" s="99">
        <v>1000000</v>
      </c>
      <c r="E12" s="135">
        <v>1000.363</v>
      </c>
      <c r="F12" s="210">
        <f t="shared" si="0"/>
        <v>5.67</v>
      </c>
    </row>
    <row r="13" spans="1:6" ht="12.75">
      <c r="A13" s="4" t="s">
        <v>194</v>
      </c>
      <c r="B13" s="29" t="s">
        <v>408</v>
      </c>
      <c r="C13" s="198" t="s">
        <v>137</v>
      </c>
      <c r="D13" s="99">
        <v>500000</v>
      </c>
      <c r="E13" s="135">
        <f>506.174+0.001</f>
        <v>506.17499999999995</v>
      </c>
      <c r="F13" s="210">
        <f t="shared" si="0"/>
        <v>2.87</v>
      </c>
    </row>
    <row r="14" spans="1:6" ht="12.75">
      <c r="A14" s="4" t="s">
        <v>196</v>
      </c>
      <c r="B14" s="29" t="s">
        <v>339</v>
      </c>
      <c r="C14" s="198" t="s">
        <v>326</v>
      </c>
      <c r="D14" s="99">
        <v>500000</v>
      </c>
      <c r="E14" s="135">
        <v>504.3425</v>
      </c>
      <c r="F14" s="210">
        <f t="shared" si="0"/>
        <v>2.86</v>
      </c>
    </row>
    <row r="15" spans="1:6" ht="12.75">
      <c r="A15" s="4" t="s">
        <v>192</v>
      </c>
      <c r="B15" s="29" t="s">
        <v>340</v>
      </c>
      <c r="C15" s="198" t="s">
        <v>139</v>
      </c>
      <c r="D15" s="99">
        <v>500000</v>
      </c>
      <c r="E15" s="135">
        <v>503.4205</v>
      </c>
      <c r="F15" s="210">
        <f t="shared" si="0"/>
        <v>2.85</v>
      </c>
    </row>
    <row r="16" spans="1:6" ht="12.75">
      <c r="A16" s="4" t="s">
        <v>191</v>
      </c>
      <c r="B16" s="29" t="s">
        <v>341</v>
      </c>
      <c r="C16" s="198" t="s">
        <v>139</v>
      </c>
      <c r="D16" s="99">
        <v>500000</v>
      </c>
      <c r="E16" s="135">
        <v>502.868</v>
      </c>
      <c r="F16" s="210">
        <f t="shared" si="0"/>
        <v>2.85</v>
      </c>
    </row>
    <row r="17" spans="1:6" ht="13.5" thickBot="1">
      <c r="A17" s="4" t="s">
        <v>195</v>
      </c>
      <c r="B17" s="29" t="s">
        <v>409</v>
      </c>
      <c r="C17" s="198" t="s">
        <v>146</v>
      </c>
      <c r="D17" s="99">
        <v>200000</v>
      </c>
      <c r="E17" s="135">
        <v>201.2348</v>
      </c>
      <c r="F17" s="210">
        <f t="shared" si="0"/>
        <v>1.14</v>
      </c>
    </row>
    <row r="18" spans="2:6" ht="13.5" thickBot="1">
      <c r="B18" s="66" t="s">
        <v>4</v>
      </c>
      <c r="C18" s="198"/>
      <c r="D18" s="99"/>
      <c r="E18" s="82">
        <f>SUM(E10:E17)</f>
        <v>6064.283600000001</v>
      </c>
      <c r="F18" s="82">
        <f>+E18/$E$41*100</f>
        <v>34.3527495417176</v>
      </c>
    </row>
    <row r="19" spans="2:6" ht="12.75">
      <c r="B19" s="12" t="s">
        <v>11</v>
      </c>
      <c r="C19" s="21"/>
      <c r="D19" s="99"/>
      <c r="E19" s="53"/>
      <c r="F19" s="139"/>
    </row>
    <row r="20" spans="2:6" ht="12.75">
      <c r="B20" s="12" t="s">
        <v>20</v>
      </c>
      <c r="C20" s="21"/>
      <c r="D20" s="99"/>
      <c r="E20" s="18"/>
      <c r="F20" s="139"/>
    </row>
    <row r="21" spans="1:6" ht="12.75">
      <c r="A21" s="4" t="s">
        <v>167</v>
      </c>
      <c r="B21" s="29" t="s">
        <v>337</v>
      </c>
      <c r="C21" s="198" t="s">
        <v>136</v>
      </c>
      <c r="D21" s="99">
        <v>1500000</v>
      </c>
      <c r="E21" s="135">
        <v>1496.1855</v>
      </c>
      <c r="F21" s="210">
        <f>ROUND(+E21/$E$41*100,2)-0.01</f>
        <v>8.47</v>
      </c>
    </row>
    <row r="22" spans="1:6" ht="12.75">
      <c r="A22" s="4" t="s">
        <v>154</v>
      </c>
      <c r="B22" s="29" t="s">
        <v>389</v>
      </c>
      <c r="C22" s="198" t="s">
        <v>136</v>
      </c>
      <c r="D22" s="99">
        <v>1100000</v>
      </c>
      <c r="E22" s="135">
        <v>1097.6361</v>
      </c>
      <c r="F22" s="210">
        <f>ROUND(+E22/$E$41*100,2)</f>
        <v>6.22</v>
      </c>
    </row>
    <row r="23" spans="1:6" ht="13.5" thickBot="1">
      <c r="A23" s="4" t="s">
        <v>164</v>
      </c>
      <c r="B23" s="29" t="s">
        <v>503</v>
      </c>
      <c r="C23" s="198" t="s">
        <v>136</v>
      </c>
      <c r="D23" s="38">
        <v>25000</v>
      </c>
      <c r="E23" s="135">
        <v>24.994075</v>
      </c>
      <c r="F23" s="210">
        <f>ROUND(+E23/$E$41*100,2)</f>
        <v>0.14</v>
      </c>
    </row>
    <row r="24" spans="2:9" ht="13.5" thickBot="1">
      <c r="B24" s="12" t="s">
        <v>4</v>
      </c>
      <c r="C24" s="199"/>
      <c r="D24" s="99"/>
      <c r="E24" s="152">
        <f>SUM(E21:E23)</f>
        <v>2618.8156750000003</v>
      </c>
      <c r="F24" s="82">
        <f>+E24/$E$41*100</f>
        <v>14.834978855408268</v>
      </c>
      <c r="I24" s="229"/>
    </row>
    <row r="25" spans="2:6" ht="12.75">
      <c r="B25" s="12" t="s">
        <v>19</v>
      </c>
      <c r="C25" s="198"/>
      <c r="D25" s="99"/>
      <c r="E25" s="18"/>
      <c r="F25" s="139"/>
    </row>
    <row r="26" spans="1:6" ht="12.75">
      <c r="A26" s="4" t="s">
        <v>181</v>
      </c>
      <c r="B26" s="29" t="s">
        <v>400</v>
      </c>
      <c r="C26" s="198" t="s">
        <v>135</v>
      </c>
      <c r="D26" s="99">
        <v>3500000</v>
      </c>
      <c r="E26" s="135">
        <f>3488.1455-0.001</f>
        <v>3488.1445</v>
      </c>
      <c r="F26" s="137">
        <f aca="true" t="shared" si="1" ref="F26:F33">ROUND(+E26/$E$41*100,2)</f>
        <v>19.76</v>
      </c>
    </row>
    <row r="27" spans="1:6" ht="12.75">
      <c r="A27" s="4" t="s">
        <v>186</v>
      </c>
      <c r="B27" s="29" t="s">
        <v>404</v>
      </c>
      <c r="C27" s="198" t="s">
        <v>325</v>
      </c>
      <c r="D27" s="99">
        <v>2000000</v>
      </c>
      <c r="E27" s="135">
        <f>1918.84</f>
        <v>1918.84</v>
      </c>
      <c r="F27" s="137">
        <f>ROUND(+E27/$E$41*100,2)+0.01</f>
        <v>10.879999999999999</v>
      </c>
    </row>
    <row r="28" spans="1:6" ht="12.75">
      <c r="A28" s="4" t="s">
        <v>178</v>
      </c>
      <c r="B28" s="29" t="s">
        <v>402</v>
      </c>
      <c r="C28" s="198" t="s">
        <v>136</v>
      </c>
      <c r="D28" s="99">
        <v>1000000</v>
      </c>
      <c r="E28" s="135">
        <v>999.021</v>
      </c>
      <c r="F28" s="137">
        <f t="shared" si="1"/>
        <v>5.66</v>
      </c>
    </row>
    <row r="29" spans="1:6" ht="12.75">
      <c r="A29" s="4" t="s">
        <v>176</v>
      </c>
      <c r="B29" s="29" t="s">
        <v>394</v>
      </c>
      <c r="C29" s="198" t="s">
        <v>325</v>
      </c>
      <c r="D29" s="99">
        <v>1000000</v>
      </c>
      <c r="E29" s="135">
        <v>999.017</v>
      </c>
      <c r="F29" s="137">
        <f t="shared" si="1"/>
        <v>5.66</v>
      </c>
    </row>
    <row r="30" spans="1:6" ht="12.75">
      <c r="A30" s="4" t="s">
        <v>175</v>
      </c>
      <c r="B30" s="29" t="s">
        <v>401</v>
      </c>
      <c r="C30" s="198" t="s">
        <v>361</v>
      </c>
      <c r="D30" s="99">
        <v>1000000</v>
      </c>
      <c r="E30" s="135">
        <v>996.459</v>
      </c>
      <c r="F30" s="137">
        <f t="shared" si="1"/>
        <v>5.64</v>
      </c>
    </row>
    <row r="31" spans="1:6" ht="12.75">
      <c r="A31" s="4" t="s">
        <v>188</v>
      </c>
      <c r="B31" s="29" t="s">
        <v>405</v>
      </c>
      <c r="C31" s="198" t="s">
        <v>136</v>
      </c>
      <c r="D31" s="99">
        <v>700000</v>
      </c>
      <c r="E31" s="135">
        <v>697.8041</v>
      </c>
      <c r="F31" s="137">
        <f t="shared" si="1"/>
        <v>3.95</v>
      </c>
    </row>
    <row r="32" spans="1:6" ht="12.75">
      <c r="A32" s="4" t="s">
        <v>187</v>
      </c>
      <c r="B32" s="29" t="s">
        <v>410</v>
      </c>
      <c r="C32" s="198" t="s">
        <v>325</v>
      </c>
      <c r="D32" s="99">
        <v>500000</v>
      </c>
      <c r="E32" s="135">
        <v>496.1785</v>
      </c>
      <c r="F32" s="137">
        <f t="shared" si="1"/>
        <v>2.81</v>
      </c>
    </row>
    <row r="33" spans="1:6" ht="13.5" thickBot="1">
      <c r="A33" s="4" t="s">
        <v>185</v>
      </c>
      <c r="B33" s="29" t="s">
        <v>411</v>
      </c>
      <c r="C33" s="198" t="s">
        <v>135</v>
      </c>
      <c r="D33" s="99">
        <v>50000</v>
      </c>
      <c r="E33" s="135">
        <v>48.13605</v>
      </c>
      <c r="F33" s="137">
        <f t="shared" si="1"/>
        <v>0.27</v>
      </c>
    </row>
    <row r="34" spans="2:9" ht="13.5" thickBot="1">
      <c r="B34" s="12" t="s">
        <v>4</v>
      </c>
      <c r="C34" s="146"/>
      <c r="D34" s="38"/>
      <c r="E34" s="152">
        <f>SUM(E26:E33)</f>
        <v>9643.600149999998</v>
      </c>
      <c r="F34" s="82">
        <f>+E34/$E$41*100</f>
        <v>54.628741411997986</v>
      </c>
      <c r="G34" s="9"/>
      <c r="H34" s="9"/>
      <c r="I34" s="229"/>
    </row>
    <row r="35" spans="2:7" ht="12.75">
      <c r="B35" s="12" t="s">
        <v>111</v>
      </c>
      <c r="C35" s="146"/>
      <c r="D35" s="216"/>
      <c r="E35" s="175"/>
      <c r="F35" s="144"/>
      <c r="G35" s="9"/>
    </row>
    <row r="36" spans="1:6" ht="13.5" thickBot="1">
      <c r="A36" s="4" t="s">
        <v>362</v>
      </c>
      <c r="B36" s="25" t="s">
        <v>338</v>
      </c>
      <c r="C36" s="198" t="s">
        <v>112</v>
      </c>
      <c r="D36" s="216">
        <v>1000000</v>
      </c>
      <c r="E36" s="176">
        <v>980.986</v>
      </c>
      <c r="F36" s="177">
        <f>ROUND(+E36/$E$41*100,2)</f>
        <v>5.56</v>
      </c>
    </row>
    <row r="37" spans="2:9" ht="13.5" thickBot="1">
      <c r="B37" s="12" t="s">
        <v>4</v>
      </c>
      <c r="C37" s="146"/>
      <c r="D37" s="99"/>
      <c r="E37" s="152">
        <f>SUM(E36)</f>
        <v>980.986</v>
      </c>
      <c r="F37" s="82">
        <f>+E37/$E$41*100</f>
        <v>5.557056461200361</v>
      </c>
      <c r="G37" s="9"/>
      <c r="H37" s="9"/>
      <c r="I37" s="229"/>
    </row>
    <row r="38" spans="2:6" ht="12.75">
      <c r="B38" s="12" t="s">
        <v>5</v>
      </c>
      <c r="C38" s="21"/>
      <c r="D38" s="99"/>
      <c r="E38" s="18"/>
      <c r="F38" s="139"/>
    </row>
    <row r="39" spans="2:9" ht="13.5" thickBot="1">
      <c r="B39" s="25" t="s">
        <v>18</v>
      </c>
      <c r="C39" s="21"/>
      <c r="D39" s="38"/>
      <c r="E39" s="156">
        <f>E41-E24-E34-E37-E18</f>
        <v>-1654.7066069999992</v>
      </c>
      <c r="F39" s="177">
        <f>ROUND(+E39/$E$41*100,2)</f>
        <v>-9.37</v>
      </c>
      <c r="I39" s="229"/>
    </row>
    <row r="40" spans="2:9" ht="13.5" thickBot="1">
      <c r="B40" s="12" t="s">
        <v>4</v>
      </c>
      <c r="C40" s="15"/>
      <c r="D40" s="99"/>
      <c r="E40" s="157">
        <f>SUM(E39:E39)</f>
        <v>-1654.7066069999992</v>
      </c>
      <c r="F40" s="82">
        <f>+E40/$E$41*100</f>
        <v>-9.373526270324216</v>
      </c>
      <c r="I40" s="229"/>
    </row>
    <row r="41" spans="2:6" ht="13.5" thickBot="1">
      <c r="B41" s="11" t="s">
        <v>12</v>
      </c>
      <c r="C41" s="22"/>
      <c r="D41" s="180"/>
      <c r="E41" s="150">
        <v>17652.978818</v>
      </c>
      <c r="F41" s="150">
        <f>F24+F34+F37+F40+F18</f>
        <v>100</v>
      </c>
    </row>
    <row r="42" spans="2:6" ht="12.75">
      <c r="B42" s="59" t="s">
        <v>17</v>
      </c>
      <c r="C42" s="60"/>
      <c r="D42" s="181"/>
      <c r="E42" s="61"/>
      <c r="F42" s="62"/>
    </row>
    <row r="43" spans="2:6" ht="12.75">
      <c r="B43" s="29"/>
      <c r="C43" s="23"/>
      <c r="D43" s="23"/>
      <c r="E43" s="24"/>
      <c r="F43" s="28"/>
    </row>
    <row r="44" spans="2:7" ht="12.75">
      <c r="B44" s="29" t="s">
        <v>7</v>
      </c>
      <c r="C44" s="23"/>
      <c r="D44" s="23"/>
      <c r="E44" s="24"/>
      <c r="F44" s="28"/>
      <c r="G44" s="9"/>
    </row>
    <row r="45" spans="2:7" ht="12.75">
      <c r="B45" s="29" t="s">
        <v>21</v>
      </c>
      <c r="C45" s="38" t="s">
        <v>10</v>
      </c>
      <c r="D45" s="23"/>
      <c r="E45" s="24"/>
      <c r="F45" s="28"/>
      <c r="G45" s="9"/>
    </row>
    <row r="46" spans="2:7" ht="12.75">
      <c r="B46" s="29" t="s">
        <v>132</v>
      </c>
      <c r="C46" s="23"/>
      <c r="D46" s="23"/>
      <c r="E46" s="24"/>
      <c r="F46" s="28"/>
      <c r="G46" s="9"/>
    </row>
    <row r="47" spans="1:7" ht="12.75">
      <c r="A47" s="4" t="s">
        <v>82</v>
      </c>
      <c r="B47" s="42" t="s">
        <v>25</v>
      </c>
      <c r="C47" s="96">
        <v>1197.4031</v>
      </c>
      <c r="D47" s="23"/>
      <c r="E47" s="24"/>
      <c r="F47" s="28"/>
      <c r="G47" s="9"/>
    </row>
    <row r="48" spans="1:7" ht="12.75">
      <c r="A48" s="4" t="s">
        <v>80</v>
      </c>
      <c r="B48" s="42" t="s">
        <v>26</v>
      </c>
      <c r="C48" s="96">
        <v>1001.28</v>
      </c>
      <c r="D48" s="23"/>
      <c r="E48" s="24"/>
      <c r="F48" s="28"/>
      <c r="G48" s="9"/>
    </row>
    <row r="49" spans="1:7" ht="12.75">
      <c r="A49" s="4" t="s">
        <v>84</v>
      </c>
      <c r="B49" s="42" t="s">
        <v>28</v>
      </c>
      <c r="C49" s="96">
        <v>1001.8411</v>
      </c>
      <c r="D49" s="23"/>
      <c r="E49" s="24"/>
      <c r="F49" s="28"/>
      <c r="G49" s="9"/>
    </row>
    <row r="50" spans="1:7" ht="12.75">
      <c r="A50" s="4" t="s">
        <v>81</v>
      </c>
      <c r="B50" s="42" t="s">
        <v>29</v>
      </c>
      <c r="C50" s="96">
        <v>1001.5757</v>
      </c>
      <c r="D50" s="23"/>
      <c r="E50" s="24"/>
      <c r="F50" s="28"/>
      <c r="G50" s="9"/>
    </row>
    <row r="51" spans="1:7" ht="12.75">
      <c r="A51" s="4" t="s">
        <v>83</v>
      </c>
      <c r="B51" s="42" t="s">
        <v>31</v>
      </c>
      <c r="C51" s="96">
        <v>1001.5019</v>
      </c>
      <c r="D51" s="23"/>
      <c r="E51" s="24"/>
      <c r="F51" s="28"/>
      <c r="G51" s="9"/>
    </row>
    <row r="52" spans="1:7" ht="12.75">
      <c r="A52" s="4" t="s">
        <v>306</v>
      </c>
      <c r="B52" s="42" t="s">
        <v>309</v>
      </c>
      <c r="C52" s="97" t="s">
        <v>46</v>
      </c>
      <c r="D52" s="23"/>
      <c r="E52" s="24"/>
      <c r="F52" s="28"/>
      <c r="G52" s="9"/>
    </row>
    <row r="53" spans="1:7" ht="12.75">
      <c r="A53" s="4" t="s">
        <v>310</v>
      </c>
      <c r="B53" s="42" t="s">
        <v>308</v>
      </c>
      <c r="C53" s="97" t="s">
        <v>46</v>
      </c>
      <c r="D53" s="23"/>
      <c r="E53" s="24"/>
      <c r="F53" s="28"/>
      <c r="G53" s="9"/>
    </row>
    <row r="54" spans="1:7" ht="12.75">
      <c r="A54" s="4" t="s">
        <v>311</v>
      </c>
      <c r="B54" s="42" t="s">
        <v>312</v>
      </c>
      <c r="C54" s="97" t="s">
        <v>46</v>
      </c>
      <c r="D54" s="23"/>
      <c r="E54" s="24"/>
      <c r="F54" s="28"/>
      <c r="G54" s="9"/>
    </row>
    <row r="55" spans="1:7" ht="12.75">
      <c r="A55" s="4" t="s">
        <v>313</v>
      </c>
      <c r="B55" s="42" t="s">
        <v>315</v>
      </c>
      <c r="C55" s="97" t="s">
        <v>46</v>
      </c>
      <c r="D55" s="23"/>
      <c r="E55" s="24"/>
      <c r="F55" s="28"/>
      <c r="G55" s="9"/>
    </row>
    <row r="56" spans="2:7" ht="12.75">
      <c r="B56" s="42"/>
      <c r="C56" s="96"/>
      <c r="D56" s="23"/>
      <c r="E56" s="24"/>
      <c r="F56" s="28"/>
      <c r="G56" s="9"/>
    </row>
    <row r="57" spans="2:7" ht="12.75">
      <c r="B57" s="42" t="s">
        <v>108</v>
      </c>
      <c r="C57" s="43"/>
      <c r="D57" s="23"/>
      <c r="E57" s="24"/>
      <c r="F57" s="28"/>
      <c r="G57" s="9"/>
    </row>
    <row r="58" spans="1:7" ht="12.75">
      <c r="A58" s="4" t="s">
        <v>82</v>
      </c>
      <c r="B58" s="42" t="s">
        <v>25</v>
      </c>
      <c r="C58" s="96">
        <v>1249.6941</v>
      </c>
      <c r="D58" s="23"/>
      <c r="E58" s="24"/>
      <c r="F58" s="28"/>
      <c r="G58" s="9"/>
    </row>
    <row r="59" spans="1:7" ht="12.75">
      <c r="A59" s="4" t="s">
        <v>80</v>
      </c>
      <c r="B59" s="42" t="s">
        <v>26</v>
      </c>
      <c r="C59" s="96">
        <v>1001.7971</v>
      </c>
      <c r="D59" s="23"/>
      <c r="E59" s="24"/>
      <c r="F59" s="28"/>
      <c r="G59" s="9"/>
    </row>
    <row r="60" spans="1:7" ht="12.75">
      <c r="A60" s="4" t="s">
        <v>84</v>
      </c>
      <c r="B60" s="42" t="s">
        <v>28</v>
      </c>
      <c r="C60" s="96">
        <v>1001.8948</v>
      </c>
      <c r="D60" s="23"/>
      <c r="E60" s="24"/>
      <c r="F60" s="28"/>
      <c r="G60" s="9"/>
    </row>
    <row r="61" spans="1:7" ht="12.75">
      <c r="A61" s="4" t="s">
        <v>81</v>
      </c>
      <c r="B61" s="42" t="s">
        <v>29</v>
      </c>
      <c r="C61" s="96">
        <v>1002.2993</v>
      </c>
      <c r="D61" s="23"/>
      <c r="E61" s="24"/>
      <c r="F61" s="28"/>
      <c r="G61" s="9"/>
    </row>
    <row r="62" spans="1:7" ht="12.75">
      <c r="A62" s="4" t="s">
        <v>83</v>
      </c>
      <c r="B62" s="42" t="s">
        <v>31</v>
      </c>
      <c r="C62" s="96">
        <v>1001.8972</v>
      </c>
      <c r="D62" s="23"/>
      <c r="E62" s="24"/>
      <c r="F62" s="28"/>
      <c r="G62" s="9"/>
    </row>
    <row r="63" spans="1:7" ht="12.75">
      <c r="A63" s="4" t="s">
        <v>306</v>
      </c>
      <c r="B63" s="42" t="s">
        <v>309</v>
      </c>
      <c r="C63" s="96">
        <v>1250.5828</v>
      </c>
      <c r="D63" s="23"/>
      <c r="E63" s="24"/>
      <c r="F63" s="28"/>
      <c r="G63" s="9"/>
    </row>
    <row r="64" spans="1:7" ht="12.75">
      <c r="A64" s="4" t="s">
        <v>310</v>
      </c>
      <c r="B64" s="42" t="s">
        <v>308</v>
      </c>
      <c r="C64" s="96">
        <v>1001.8087</v>
      </c>
      <c r="D64" s="23"/>
      <c r="E64" s="24"/>
      <c r="F64" s="28"/>
      <c r="G64" s="9"/>
    </row>
    <row r="65" spans="1:7" ht="12.75">
      <c r="A65" s="4" t="s">
        <v>311</v>
      </c>
      <c r="B65" s="42" t="s">
        <v>312</v>
      </c>
      <c r="C65" s="96">
        <v>1001.9178</v>
      </c>
      <c r="D65" s="23"/>
      <c r="E65" s="24"/>
      <c r="F65" s="28"/>
      <c r="G65" s="9"/>
    </row>
    <row r="66" spans="1:7" ht="12.75">
      <c r="A66" s="4" t="s">
        <v>313</v>
      </c>
      <c r="B66" s="42" t="s">
        <v>315</v>
      </c>
      <c r="C66" s="96">
        <v>1001.995</v>
      </c>
      <c r="D66" s="23"/>
      <c r="E66" s="24"/>
      <c r="F66" s="28"/>
      <c r="G66" s="9"/>
    </row>
    <row r="67" spans="2:7" ht="12.75">
      <c r="B67" s="29" t="s">
        <v>8</v>
      </c>
      <c r="C67" s="99" t="s">
        <v>10</v>
      </c>
      <c r="D67" s="23"/>
      <c r="E67" s="24"/>
      <c r="F67" s="28"/>
      <c r="G67" s="9"/>
    </row>
    <row r="68" spans="2:7" ht="12.75">
      <c r="B68" s="29" t="s">
        <v>9</v>
      </c>
      <c r="C68" s="99" t="s">
        <v>10</v>
      </c>
      <c r="D68" s="23"/>
      <c r="E68" s="24"/>
      <c r="F68" s="28"/>
      <c r="G68" s="9"/>
    </row>
    <row r="69" spans="2:8" ht="12.75">
      <c r="B69" s="29" t="s">
        <v>117</v>
      </c>
      <c r="C69" s="99" t="s">
        <v>10</v>
      </c>
      <c r="D69" s="23"/>
      <c r="E69" s="24"/>
      <c r="F69" s="28"/>
      <c r="G69" s="9"/>
      <c r="H69" s="9"/>
    </row>
    <row r="70" spans="2:7" ht="12.75">
      <c r="B70" s="29" t="s">
        <v>35</v>
      </c>
      <c r="C70" s="99" t="s">
        <v>514</v>
      </c>
      <c r="D70" s="23"/>
      <c r="E70" s="24"/>
      <c r="F70" s="28"/>
      <c r="G70" s="9"/>
    </row>
    <row r="71" spans="2:7" ht="13.5" thickBot="1">
      <c r="B71" s="29" t="s">
        <v>36</v>
      </c>
      <c r="C71" s="44"/>
      <c r="D71" s="23"/>
      <c r="E71" s="24"/>
      <c r="F71" s="28"/>
      <c r="G71" s="9"/>
    </row>
    <row r="72" spans="2:7" ht="13.5" thickBot="1">
      <c r="B72" s="45" t="s">
        <v>23</v>
      </c>
      <c r="C72" s="46" t="s">
        <v>13</v>
      </c>
      <c r="D72" s="47" t="s">
        <v>14</v>
      </c>
      <c r="E72" s="50"/>
      <c r="F72" s="51"/>
      <c r="G72" s="9"/>
    </row>
    <row r="73" spans="1:8" ht="12.75">
      <c r="A73" s="4" t="s">
        <v>80</v>
      </c>
      <c r="B73" s="55" t="s">
        <v>32</v>
      </c>
      <c r="C73" s="100">
        <v>37.024844</v>
      </c>
      <c r="D73" s="100">
        <v>31.734036000000003</v>
      </c>
      <c r="E73" s="187"/>
      <c r="F73" s="51"/>
      <c r="G73" s="9"/>
      <c r="H73" s="9"/>
    </row>
    <row r="74" spans="1:8" ht="12.75">
      <c r="A74" s="4" t="s">
        <v>84</v>
      </c>
      <c r="B74" s="56" t="s">
        <v>27</v>
      </c>
      <c r="C74" s="101">
        <v>37.42704299999999</v>
      </c>
      <c r="D74" s="101">
        <v>32.078757</v>
      </c>
      <c r="E74" s="187"/>
      <c r="F74" s="51"/>
      <c r="G74" s="9"/>
      <c r="H74" s="9"/>
    </row>
    <row r="75" spans="1:8" ht="12.75">
      <c r="A75" s="4" t="s">
        <v>81</v>
      </c>
      <c r="B75" s="56" t="s">
        <v>33</v>
      </c>
      <c r="C75" s="101">
        <v>36.882996</v>
      </c>
      <c r="D75" s="101">
        <v>31.612453</v>
      </c>
      <c r="E75" s="187"/>
      <c r="F75" s="51"/>
      <c r="G75" s="9"/>
      <c r="H75" s="9"/>
    </row>
    <row r="76" spans="1:8" ht="12.75">
      <c r="A76" s="4" t="s">
        <v>83</v>
      </c>
      <c r="B76" s="56" t="s">
        <v>30</v>
      </c>
      <c r="C76" s="101">
        <v>37.226769999999995</v>
      </c>
      <c r="D76" s="101">
        <v>31.907104</v>
      </c>
      <c r="E76" s="187"/>
      <c r="F76" s="51"/>
      <c r="G76" s="9"/>
      <c r="H76" s="9"/>
    </row>
    <row r="77" spans="1:7" ht="12.75">
      <c r="A77" s="4" t="s">
        <v>310</v>
      </c>
      <c r="B77" s="56" t="s">
        <v>380</v>
      </c>
      <c r="C77" s="101">
        <v>17.901867000000003</v>
      </c>
      <c r="D77" s="101">
        <v>15.343710000000002</v>
      </c>
      <c r="E77" s="50"/>
      <c r="F77" s="51"/>
      <c r="G77" s="9"/>
    </row>
    <row r="78" spans="1:7" ht="12.75">
      <c r="A78" s="4" t="s">
        <v>311</v>
      </c>
      <c r="B78" s="56" t="s">
        <v>381</v>
      </c>
      <c r="C78" s="101">
        <v>15.373204000000001</v>
      </c>
      <c r="D78" s="101">
        <v>13.176392000000002</v>
      </c>
      <c r="E78" s="50"/>
      <c r="F78" s="51"/>
      <c r="G78" s="9"/>
    </row>
    <row r="79" spans="1:7" ht="13.5" thickBot="1">
      <c r="A79" s="4" t="s">
        <v>313</v>
      </c>
      <c r="B79" s="179" t="s">
        <v>382</v>
      </c>
      <c r="C79" s="57">
        <v>18.163282</v>
      </c>
      <c r="D79" s="57">
        <v>15.567766999999998</v>
      </c>
      <c r="E79" s="50"/>
      <c r="F79" s="51"/>
      <c r="G79" s="9"/>
    </row>
    <row r="80" spans="2:6" ht="12.75">
      <c r="B80" s="48" t="s">
        <v>64</v>
      </c>
      <c r="C80" s="116"/>
      <c r="D80" s="116"/>
      <c r="E80" s="50"/>
      <c r="F80" s="51"/>
    </row>
    <row r="81" spans="2:6" ht="12.75">
      <c r="B81" s="48" t="s">
        <v>322</v>
      </c>
      <c r="C81" s="116"/>
      <c r="D81" s="116"/>
      <c r="E81" s="9"/>
      <c r="F81" s="51"/>
    </row>
    <row r="82" spans="2:6" ht="12.75">
      <c r="B82" s="48" t="s">
        <v>321</v>
      </c>
      <c r="C82" s="116"/>
      <c r="D82" s="116"/>
      <c r="F82" s="51"/>
    </row>
    <row r="83" spans="2:6" ht="13.5" thickBot="1">
      <c r="B83" s="54" t="s">
        <v>69</v>
      </c>
      <c r="C83" s="63"/>
      <c r="D83" s="63"/>
      <c r="E83" s="63"/>
      <c r="F83" s="65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37"/>
  <sheetViews>
    <sheetView showGridLines="0" zoomScalePageLayoutView="0" workbookViewId="0" topLeftCell="B1">
      <selection activeCell="C15" sqref="C15"/>
    </sheetView>
  </sheetViews>
  <sheetFormatPr defaultColWidth="9.140625" defaultRowHeight="12.75"/>
  <cols>
    <col min="1" max="1" width="6.421875" style="4" hidden="1" customWidth="1"/>
    <col min="2" max="2" width="86.28125" style="4" customWidth="1"/>
    <col min="3" max="3" width="23.00390625" style="4" customWidth="1"/>
    <col min="4" max="4" width="13.140625" style="4" bestFit="1" customWidth="1"/>
    <col min="5" max="5" width="11.28125" style="4" bestFit="1" customWidth="1"/>
    <col min="6" max="6" width="13.140625" style="95" customWidth="1"/>
    <col min="7" max="7" width="12.28125" style="3" bestFit="1" customWidth="1"/>
    <col min="8" max="8" width="11.57421875" style="4" bestFit="1" customWidth="1"/>
    <col min="9" max="16384" width="9.140625" style="4" customWidth="1"/>
  </cols>
  <sheetData>
    <row r="1" spans="1:6" ht="18.75" customHeight="1">
      <c r="A1" s="4" t="s">
        <v>77</v>
      </c>
      <c r="B1" s="1" t="s">
        <v>24</v>
      </c>
      <c r="C1" s="1"/>
      <c r="D1" s="1"/>
      <c r="E1" s="1"/>
      <c r="F1" s="67"/>
    </row>
    <row r="2" spans="2:6" ht="13.5" thickBot="1">
      <c r="B2" s="5"/>
      <c r="C2" s="6"/>
      <c r="D2" s="6"/>
      <c r="E2" s="7"/>
      <c r="F2" s="68"/>
    </row>
    <row r="3" spans="2:6" ht="12.75">
      <c r="B3" s="280" t="s">
        <v>372</v>
      </c>
      <c r="C3" s="281"/>
      <c r="D3" s="281"/>
      <c r="E3" s="281"/>
      <c r="F3" s="282"/>
    </row>
    <row r="4" spans="2:6" ht="13.5" thickBot="1">
      <c r="B4" s="286" t="s">
        <v>37</v>
      </c>
      <c r="C4" s="287"/>
      <c r="D4" s="287"/>
      <c r="E4" s="287"/>
      <c r="F4" s="288"/>
    </row>
    <row r="5" spans="2:6" ht="39" thickBot="1">
      <c r="B5" s="69" t="s">
        <v>16</v>
      </c>
      <c r="C5" s="70" t="s">
        <v>38</v>
      </c>
      <c r="D5" s="71" t="s">
        <v>6</v>
      </c>
      <c r="E5" s="72" t="s">
        <v>1</v>
      </c>
      <c r="F5" s="73" t="s">
        <v>2</v>
      </c>
    </row>
    <row r="6" spans="2:6" ht="12.75">
      <c r="B6" s="29"/>
      <c r="C6" s="74"/>
      <c r="D6" s="23"/>
      <c r="E6" s="75"/>
      <c r="F6" s="76"/>
    </row>
    <row r="7" spans="2:6" ht="12.75">
      <c r="B7" s="66" t="s">
        <v>3</v>
      </c>
      <c r="C7" s="77"/>
      <c r="D7" s="23"/>
      <c r="E7" s="78"/>
      <c r="F7" s="28"/>
    </row>
    <row r="8" spans="2:6" ht="12.75">
      <c r="B8" s="66" t="s">
        <v>22</v>
      </c>
      <c r="C8" s="77"/>
      <c r="D8" s="23"/>
      <c r="E8" s="98"/>
      <c r="F8" s="98"/>
    </row>
    <row r="9" spans="2:6" ht="12.75">
      <c r="B9" s="66" t="s">
        <v>62</v>
      </c>
      <c r="C9" s="77"/>
      <c r="D9" s="23"/>
      <c r="E9" s="98"/>
      <c r="F9" s="98"/>
    </row>
    <row r="10" spans="2:9" ht="13.5" thickBot="1">
      <c r="B10" s="29" t="s">
        <v>342</v>
      </c>
      <c r="C10" s="158" t="s">
        <v>137</v>
      </c>
      <c r="D10" s="99">
        <v>984</v>
      </c>
      <c r="E10" s="98">
        <v>0.9862877999999999</v>
      </c>
      <c r="F10" s="137">
        <f>+E10/$E$59*100</f>
        <v>0.029545266898840343</v>
      </c>
      <c r="G10" s="35"/>
      <c r="H10" s="35"/>
      <c r="I10" s="106"/>
    </row>
    <row r="11" spans="2:8" ht="13.5" thickBot="1">
      <c r="B11" s="66" t="s">
        <v>4</v>
      </c>
      <c r="C11" s="141"/>
      <c r="D11" s="38"/>
      <c r="E11" s="82">
        <f>SUM(E10)</f>
        <v>0.9862877999999999</v>
      </c>
      <c r="F11" s="82">
        <f>+E11/E59*100</f>
        <v>0.029545266898840343</v>
      </c>
      <c r="G11" s="35"/>
      <c r="H11" s="35"/>
    </row>
    <row r="12" spans="2:6" ht="12.75">
      <c r="B12" s="66" t="s">
        <v>39</v>
      </c>
      <c r="C12" s="141"/>
      <c r="D12" s="38"/>
      <c r="E12" s="78"/>
      <c r="F12" s="143"/>
    </row>
    <row r="13" spans="2:6" ht="12.75">
      <c r="B13" s="52" t="s">
        <v>22</v>
      </c>
      <c r="C13" s="141"/>
      <c r="D13" s="38"/>
      <c r="E13" s="78"/>
      <c r="F13" s="143"/>
    </row>
    <row r="14" spans="1:10" ht="12.75">
      <c r="A14" s="4" t="s">
        <v>217</v>
      </c>
      <c r="B14" s="29" t="s">
        <v>412</v>
      </c>
      <c r="C14" s="158" t="s">
        <v>52</v>
      </c>
      <c r="D14" s="99">
        <v>98400</v>
      </c>
      <c r="E14" s="223">
        <v>304.4988</v>
      </c>
      <c r="F14" s="137">
        <f aca="true" t="shared" si="0" ref="F14:F53">+E14/$E$59*100</f>
        <v>9.121575179553682</v>
      </c>
      <c r="G14" s="35"/>
      <c r="H14" s="35"/>
      <c r="I14" s="9"/>
      <c r="J14" s="9"/>
    </row>
    <row r="15" spans="1:10" ht="12.75">
      <c r="A15" s="4" t="s">
        <v>214</v>
      </c>
      <c r="B15" s="29" t="s">
        <v>413</v>
      </c>
      <c r="C15" s="158" t="s">
        <v>51</v>
      </c>
      <c r="D15" s="99">
        <v>23200</v>
      </c>
      <c r="E15" s="223">
        <v>242.4864</v>
      </c>
      <c r="F15" s="137">
        <f t="shared" si="0"/>
        <v>7.263929866453747</v>
      </c>
      <c r="G15" s="35"/>
      <c r="H15" s="35"/>
      <c r="I15" s="9"/>
      <c r="J15" s="9"/>
    </row>
    <row r="16" spans="1:10" ht="12.75">
      <c r="A16" s="4" t="s">
        <v>197</v>
      </c>
      <c r="B16" s="29" t="s">
        <v>414</v>
      </c>
      <c r="C16" s="158" t="s">
        <v>49</v>
      </c>
      <c r="D16" s="99">
        <v>28080</v>
      </c>
      <c r="E16" s="223">
        <v>232.011</v>
      </c>
      <c r="F16" s="137">
        <f t="shared" si="0"/>
        <v>6.9501284700741985</v>
      </c>
      <c r="G16" s="35"/>
      <c r="H16" s="35"/>
      <c r="I16" s="9"/>
      <c r="J16" s="9"/>
    </row>
    <row r="17" spans="1:10" ht="12.75">
      <c r="A17" s="4" t="s">
        <v>203</v>
      </c>
      <c r="B17" s="29" t="s">
        <v>415</v>
      </c>
      <c r="C17" s="158" t="s">
        <v>51</v>
      </c>
      <c r="D17" s="99">
        <v>33090</v>
      </c>
      <c r="E17" s="223">
        <v>206.928315</v>
      </c>
      <c r="F17" s="137">
        <f t="shared" si="0"/>
        <v>6.198750806409962</v>
      </c>
      <c r="G17" s="35"/>
      <c r="H17" s="35"/>
      <c r="I17" s="9"/>
      <c r="J17" s="9"/>
    </row>
    <row r="18" spans="1:10" ht="12.75">
      <c r="A18" s="4" t="s">
        <v>199</v>
      </c>
      <c r="B18" s="29" t="s">
        <v>416</v>
      </c>
      <c r="C18" s="158" t="s">
        <v>56</v>
      </c>
      <c r="D18" s="38">
        <v>6790</v>
      </c>
      <c r="E18" s="223">
        <v>196.186865</v>
      </c>
      <c r="F18" s="137">
        <f t="shared" si="0"/>
        <v>5.876979608256089</v>
      </c>
      <c r="G18" s="35"/>
      <c r="H18" s="35"/>
      <c r="I18" s="9"/>
      <c r="J18" s="9"/>
    </row>
    <row r="19" spans="1:10" ht="12.75">
      <c r="A19" s="4" t="s">
        <v>198</v>
      </c>
      <c r="B19" s="29" t="s">
        <v>417</v>
      </c>
      <c r="C19" s="158" t="s">
        <v>59</v>
      </c>
      <c r="D19" s="99">
        <v>25230</v>
      </c>
      <c r="E19" s="223">
        <v>195.00267</v>
      </c>
      <c r="F19" s="137">
        <f t="shared" si="0"/>
        <v>5.841505827342169</v>
      </c>
      <c r="G19" s="35"/>
      <c r="H19" s="35"/>
      <c r="I19" s="9"/>
      <c r="J19" s="9"/>
    </row>
    <row r="20" spans="1:10" ht="12.75">
      <c r="A20" s="4" t="s">
        <v>200</v>
      </c>
      <c r="B20" s="29" t="s">
        <v>418</v>
      </c>
      <c r="C20" s="158" t="s">
        <v>61</v>
      </c>
      <c r="D20" s="99">
        <v>11000</v>
      </c>
      <c r="E20" s="223">
        <v>150.282</v>
      </c>
      <c r="F20" s="137">
        <f t="shared" si="0"/>
        <v>4.501852096407889</v>
      </c>
      <c r="G20" s="35"/>
      <c r="H20" s="35"/>
      <c r="I20" s="9"/>
      <c r="J20" s="9"/>
    </row>
    <row r="21" spans="1:10" ht="12.75">
      <c r="A21" s="4" t="s">
        <v>208</v>
      </c>
      <c r="B21" s="29" t="s">
        <v>109</v>
      </c>
      <c r="C21" s="158" t="s">
        <v>51</v>
      </c>
      <c r="D21" s="99">
        <v>5560</v>
      </c>
      <c r="E21" s="223">
        <f>115.2449+0.001</f>
        <v>115.2459</v>
      </c>
      <c r="F21" s="137">
        <f t="shared" si="0"/>
        <v>3.4523096346695805</v>
      </c>
      <c r="G21" s="35"/>
      <c r="H21" s="35"/>
      <c r="I21" s="9"/>
      <c r="J21" s="9"/>
    </row>
    <row r="22" spans="1:10" ht="12.75">
      <c r="A22" s="4" t="s">
        <v>207</v>
      </c>
      <c r="B22" s="29" t="s">
        <v>419</v>
      </c>
      <c r="C22" s="158" t="s">
        <v>54</v>
      </c>
      <c r="D22" s="99">
        <v>28550</v>
      </c>
      <c r="E22" s="223">
        <v>108.418625</v>
      </c>
      <c r="F22" s="137">
        <f t="shared" si="0"/>
        <v>3.2477915801354174</v>
      </c>
      <c r="G22" s="35"/>
      <c r="H22" s="35"/>
      <c r="I22" s="9"/>
      <c r="J22" s="9"/>
    </row>
    <row r="23" spans="1:10" ht="12.75">
      <c r="A23" s="4" t="s">
        <v>224</v>
      </c>
      <c r="B23" s="29" t="s">
        <v>420</v>
      </c>
      <c r="C23" s="158" t="s">
        <v>56</v>
      </c>
      <c r="D23" s="99">
        <v>6570</v>
      </c>
      <c r="E23" s="223">
        <v>103.526775</v>
      </c>
      <c r="F23" s="137">
        <f t="shared" si="0"/>
        <v>3.101251174911818</v>
      </c>
      <c r="G23" s="35"/>
      <c r="H23" s="35"/>
      <c r="I23" s="9"/>
      <c r="J23" s="9"/>
    </row>
    <row r="24" spans="1:10" ht="12.75">
      <c r="A24" s="4" t="s">
        <v>213</v>
      </c>
      <c r="B24" s="29" t="s">
        <v>421</v>
      </c>
      <c r="C24" s="158" t="s">
        <v>54</v>
      </c>
      <c r="D24" s="38">
        <v>5580</v>
      </c>
      <c r="E24" s="223">
        <v>98.5707</v>
      </c>
      <c r="F24" s="137">
        <f t="shared" si="0"/>
        <v>2.9527868436632008</v>
      </c>
      <c r="G24" s="35"/>
      <c r="H24" s="35"/>
      <c r="I24" s="9"/>
      <c r="J24" s="9"/>
    </row>
    <row r="25" spans="1:10" ht="12.75">
      <c r="A25" s="4" t="s">
        <v>201</v>
      </c>
      <c r="B25" s="29" t="s">
        <v>422</v>
      </c>
      <c r="C25" s="158" t="s">
        <v>52</v>
      </c>
      <c r="D25" s="99">
        <v>18030</v>
      </c>
      <c r="E25" s="223">
        <v>84.191085</v>
      </c>
      <c r="F25" s="137">
        <f t="shared" si="0"/>
        <v>2.5220306657224736</v>
      </c>
      <c r="G25" s="35"/>
      <c r="H25" s="35"/>
      <c r="I25" s="9"/>
      <c r="J25" s="9"/>
    </row>
    <row r="26" spans="1:10" ht="12.75">
      <c r="A26" s="4" t="s">
        <v>219</v>
      </c>
      <c r="B26" s="29" t="s">
        <v>423</v>
      </c>
      <c r="C26" s="158" t="s">
        <v>55</v>
      </c>
      <c r="D26" s="99">
        <v>23000</v>
      </c>
      <c r="E26" s="223">
        <v>71.622</v>
      </c>
      <c r="F26" s="137">
        <f t="shared" si="0"/>
        <v>2.145510778728829</v>
      </c>
      <c r="G26" s="35"/>
      <c r="H26" s="35"/>
      <c r="I26" s="9"/>
      <c r="J26" s="9"/>
    </row>
    <row r="27" spans="1:10" ht="12.75">
      <c r="A27" s="4" t="s">
        <v>223</v>
      </c>
      <c r="B27" s="29" t="s">
        <v>424</v>
      </c>
      <c r="C27" s="158" t="s">
        <v>60</v>
      </c>
      <c r="D27" s="99">
        <v>23240</v>
      </c>
      <c r="E27" s="223">
        <v>67.8027</v>
      </c>
      <c r="F27" s="137">
        <f t="shared" si="0"/>
        <v>2.03109971345281</v>
      </c>
      <c r="G27" s="35"/>
      <c r="H27" s="35"/>
      <c r="I27" s="9"/>
      <c r="J27" s="9"/>
    </row>
    <row r="28" spans="1:10" ht="12.75">
      <c r="A28" s="4" t="s">
        <v>221</v>
      </c>
      <c r="B28" s="29" t="s">
        <v>425</v>
      </c>
      <c r="C28" s="158" t="s">
        <v>51</v>
      </c>
      <c r="D28" s="99">
        <v>4950</v>
      </c>
      <c r="E28" s="223">
        <v>64.38465</v>
      </c>
      <c r="F28" s="137">
        <f t="shared" si="0"/>
        <v>1.9287085052034718</v>
      </c>
      <c r="G28" s="35"/>
      <c r="H28" s="35"/>
      <c r="I28" s="9"/>
      <c r="J28" s="9"/>
    </row>
    <row r="29" spans="1:10" ht="12.75">
      <c r="A29" s="4" t="s">
        <v>205</v>
      </c>
      <c r="B29" s="29" t="s">
        <v>426</v>
      </c>
      <c r="C29" s="158" t="s">
        <v>54</v>
      </c>
      <c r="D29" s="99">
        <v>6740</v>
      </c>
      <c r="E29" s="223">
        <v>55.19723</v>
      </c>
      <c r="F29" s="137">
        <f t="shared" si="0"/>
        <v>1.653489876308596</v>
      </c>
      <c r="G29" s="35"/>
      <c r="H29" s="35"/>
      <c r="I29" s="9"/>
      <c r="J29" s="9"/>
    </row>
    <row r="30" spans="1:10" ht="12.75">
      <c r="A30" s="4" t="s">
        <v>209</v>
      </c>
      <c r="B30" s="29" t="s">
        <v>427</v>
      </c>
      <c r="C30" s="158" t="s">
        <v>148</v>
      </c>
      <c r="D30" s="99">
        <v>5280</v>
      </c>
      <c r="E30" s="223">
        <v>51.50904</v>
      </c>
      <c r="F30" s="137">
        <f t="shared" si="0"/>
        <v>1.543006346122342</v>
      </c>
      <c r="G30" s="35"/>
      <c r="H30" s="35"/>
      <c r="I30" s="9"/>
      <c r="J30" s="9"/>
    </row>
    <row r="31" spans="1:10" ht="12.75">
      <c r="A31" s="4" t="s">
        <v>230</v>
      </c>
      <c r="B31" s="29" t="s">
        <v>428</v>
      </c>
      <c r="C31" s="158" t="s">
        <v>63</v>
      </c>
      <c r="D31" s="99">
        <v>35000</v>
      </c>
      <c r="E31" s="223">
        <v>49.6825</v>
      </c>
      <c r="F31" s="137">
        <f t="shared" si="0"/>
        <v>1.4882904591353916</v>
      </c>
      <c r="G31" s="35"/>
      <c r="H31" s="35"/>
      <c r="I31" s="9"/>
      <c r="J31" s="9"/>
    </row>
    <row r="32" spans="1:10" ht="12.75">
      <c r="A32" s="4" t="s">
        <v>216</v>
      </c>
      <c r="B32" s="29" t="s">
        <v>429</v>
      </c>
      <c r="C32" s="158" t="s">
        <v>48</v>
      </c>
      <c r="D32" s="99">
        <v>5710</v>
      </c>
      <c r="E32" s="223">
        <v>49.18023</v>
      </c>
      <c r="F32" s="137">
        <f t="shared" si="0"/>
        <v>1.4732444439608348</v>
      </c>
      <c r="G32" s="35"/>
      <c r="H32" s="35"/>
      <c r="I32" s="9"/>
      <c r="J32" s="9"/>
    </row>
    <row r="33" spans="1:10" ht="12.75">
      <c r="A33" s="4" t="s">
        <v>215</v>
      </c>
      <c r="B33" s="29" t="s">
        <v>430</v>
      </c>
      <c r="C33" s="158" t="s">
        <v>59</v>
      </c>
      <c r="D33" s="99">
        <v>17000</v>
      </c>
      <c r="E33" s="223">
        <f>48.484+0.001</f>
        <v>48.485</v>
      </c>
      <c r="F33" s="137">
        <f t="shared" si="0"/>
        <v>1.4524181132426806</v>
      </c>
      <c r="G33" s="35"/>
      <c r="H33" s="35"/>
      <c r="I33" s="9"/>
      <c r="J33" s="9"/>
    </row>
    <row r="34" spans="1:10" ht="12.75">
      <c r="A34" s="4" t="s">
        <v>218</v>
      </c>
      <c r="B34" s="29" t="s">
        <v>431</v>
      </c>
      <c r="C34" s="158" t="s">
        <v>48</v>
      </c>
      <c r="D34" s="99">
        <v>17050</v>
      </c>
      <c r="E34" s="223">
        <v>45.890075</v>
      </c>
      <c r="F34" s="137">
        <f t="shared" si="0"/>
        <v>1.3746844621648986</v>
      </c>
      <c r="G34" s="35"/>
      <c r="H34" s="35"/>
      <c r="I34" s="9"/>
      <c r="J34" s="9"/>
    </row>
    <row r="35" spans="1:10" ht="12.75">
      <c r="A35" s="4" t="s">
        <v>235</v>
      </c>
      <c r="B35" s="29" t="s">
        <v>432</v>
      </c>
      <c r="C35" s="158" t="s">
        <v>48</v>
      </c>
      <c r="D35" s="99">
        <v>2500</v>
      </c>
      <c r="E35" s="223">
        <v>44.98875</v>
      </c>
      <c r="F35" s="137">
        <f t="shared" si="0"/>
        <v>1.3476843434494512</v>
      </c>
      <c r="G35" s="35"/>
      <c r="H35" s="35"/>
      <c r="I35" s="9"/>
      <c r="J35" s="9"/>
    </row>
    <row r="36" spans="1:10" ht="12.75">
      <c r="A36" s="4" t="s">
        <v>204</v>
      </c>
      <c r="B36" s="29" t="s">
        <v>433</v>
      </c>
      <c r="C36" s="158" t="s">
        <v>49</v>
      </c>
      <c r="D36" s="99">
        <v>30000</v>
      </c>
      <c r="E36" s="223">
        <v>43.08</v>
      </c>
      <c r="F36" s="137">
        <f t="shared" si="0"/>
        <v>1.2905057712384176</v>
      </c>
      <c r="G36" s="35"/>
      <c r="H36" s="35"/>
      <c r="I36" s="9"/>
      <c r="J36" s="9"/>
    </row>
    <row r="37" spans="1:10" ht="12.75">
      <c r="A37" s="4" t="s">
        <v>227</v>
      </c>
      <c r="B37" s="29" t="s">
        <v>434</v>
      </c>
      <c r="C37" s="158" t="s">
        <v>237</v>
      </c>
      <c r="D37" s="99">
        <v>31000</v>
      </c>
      <c r="E37" s="223">
        <v>42.501</v>
      </c>
      <c r="F37" s="137">
        <f t="shared" si="0"/>
        <v>1.2731612298840294</v>
      </c>
      <c r="G37" s="35"/>
      <c r="H37" s="35"/>
      <c r="I37" s="9"/>
      <c r="J37" s="9"/>
    </row>
    <row r="38" spans="1:10" ht="12.75">
      <c r="A38" s="4" t="s">
        <v>211</v>
      </c>
      <c r="B38" s="29" t="s">
        <v>435</v>
      </c>
      <c r="C38" s="158" t="s">
        <v>57</v>
      </c>
      <c r="D38" s="99">
        <v>23000</v>
      </c>
      <c r="E38" s="223">
        <v>40.066</v>
      </c>
      <c r="F38" s="137">
        <f t="shared" si="0"/>
        <v>1.200218296899685</v>
      </c>
      <c r="G38" s="35"/>
      <c r="H38" s="35"/>
      <c r="I38" s="9"/>
      <c r="J38" s="9"/>
    </row>
    <row r="39" spans="1:10" ht="12.75">
      <c r="A39" s="4" t="s">
        <v>212</v>
      </c>
      <c r="B39" s="29" t="s">
        <v>436</v>
      </c>
      <c r="C39" s="158" t="s">
        <v>58</v>
      </c>
      <c r="D39" s="99">
        <v>11710</v>
      </c>
      <c r="E39" s="223">
        <v>36.634735</v>
      </c>
      <c r="F39" s="137">
        <f t="shared" si="0"/>
        <v>1.0974312197142537</v>
      </c>
      <c r="G39" s="35"/>
      <c r="H39" s="35"/>
      <c r="I39" s="9"/>
      <c r="J39" s="9"/>
    </row>
    <row r="40" spans="1:10" ht="12.75">
      <c r="A40" s="4" t="s">
        <v>206</v>
      </c>
      <c r="B40" s="29" t="s">
        <v>437</v>
      </c>
      <c r="C40" s="158" t="s">
        <v>57</v>
      </c>
      <c r="D40" s="99">
        <v>1200</v>
      </c>
      <c r="E40" s="223">
        <v>33.7596</v>
      </c>
      <c r="F40" s="137">
        <f t="shared" si="0"/>
        <v>1.011303589477727</v>
      </c>
      <c r="G40" s="35"/>
      <c r="H40" s="35"/>
      <c r="I40" s="9"/>
      <c r="J40" s="9"/>
    </row>
    <row r="41" spans="1:10" ht="12.75">
      <c r="A41" s="4" t="s">
        <v>222</v>
      </c>
      <c r="B41" s="29" t="s">
        <v>438</v>
      </c>
      <c r="C41" s="158" t="s">
        <v>53</v>
      </c>
      <c r="D41" s="99">
        <v>16000</v>
      </c>
      <c r="E41" s="223">
        <v>33.672</v>
      </c>
      <c r="F41" s="137">
        <f t="shared" si="0"/>
        <v>1.008679441252089</v>
      </c>
      <c r="G41" s="35"/>
      <c r="H41" s="35"/>
      <c r="I41" s="9"/>
      <c r="J41" s="9"/>
    </row>
    <row r="42" spans="1:10" ht="12.75">
      <c r="A42" s="4" t="s">
        <v>228</v>
      </c>
      <c r="B42" s="29" t="s">
        <v>439</v>
      </c>
      <c r="C42" s="158" t="s">
        <v>48</v>
      </c>
      <c r="D42" s="99">
        <v>2450</v>
      </c>
      <c r="E42" s="223">
        <v>31.3894</v>
      </c>
      <c r="F42" s="137">
        <f t="shared" si="0"/>
        <v>0.9403018072356356</v>
      </c>
      <c r="G42" s="35"/>
      <c r="H42" s="35"/>
      <c r="I42" s="9"/>
      <c r="J42" s="9"/>
    </row>
    <row r="43" spans="1:10" ht="12.75">
      <c r="A43" s="4" t="s">
        <v>225</v>
      </c>
      <c r="B43" s="29" t="s">
        <v>440</v>
      </c>
      <c r="C43" s="158" t="s">
        <v>237</v>
      </c>
      <c r="D43" s="99">
        <v>10000</v>
      </c>
      <c r="E43" s="223">
        <v>30.91</v>
      </c>
      <c r="F43" s="137">
        <f t="shared" si="0"/>
        <v>0.9259408864665619</v>
      </c>
      <c r="G43" s="35"/>
      <c r="H43" s="35"/>
      <c r="I43" s="9"/>
      <c r="J43" s="9"/>
    </row>
    <row r="44" spans="1:10" ht="12.75">
      <c r="A44" s="4" t="s">
        <v>236</v>
      </c>
      <c r="B44" s="29" t="s">
        <v>441</v>
      </c>
      <c r="C44" s="158" t="s">
        <v>54</v>
      </c>
      <c r="D44" s="99">
        <v>6530</v>
      </c>
      <c r="E44" s="223">
        <v>30.22737</v>
      </c>
      <c r="F44" s="137">
        <f t="shared" si="0"/>
        <v>0.9054920017260678</v>
      </c>
      <c r="G44" s="35"/>
      <c r="H44" s="35"/>
      <c r="I44" s="9"/>
      <c r="J44" s="9"/>
    </row>
    <row r="45" spans="1:10" ht="12.75">
      <c r="A45" s="4" t="s">
        <v>231</v>
      </c>
      <c r="B45" s="29" t="s">
        <v>442</v>
      </c>
      <c r="C45" s="158" t="s">
        <v>58</v>
      </c>
      <c r="D45" s="99">
        <v>8500</v>
      </c>
      <c r="E45" s="223">
        <v>29.55875</v>
      </c>
      <c r="F45" s="137">
        <f t="shared" si="0"/>
        <v>0.8854628009654961</v>
      </c>
      <c r="G45" s="35"/>
      <c r="H45" s="35"/>
      <c r="I45" s="9"/>
      <c r="J45" s="9"/>
    </row>
    <row r="46" spans="1:10" ht="12.75">
      <c r="A46" s="4" t="s">
        <v>233</v>
      </c>
      <c r="B46" s="29" t="s">
        <v>443</v>
      </c>
      <c r="C46" s="158" t="s">
        <v>53</v>
      </c>
      <c r="D46" s="99">
        <v>102000</v>
      </c>
      <c r="E46" s="223">
        <v>28.662</v>
      </c>
      <c r="F46" s="137">
        <f t="shared" si="0"/>
        <v>0.8585997310871755</v>
      </c>
      <c r="G46" s="35"/>
      <c r="H46" s="35"/>
      <c r="I46" s="9"/>
      <c r="J46" s="9"/>
    </row>
    <row r="47" spans="1:10" ht="12.75">
      <c r="A47" s="4" t="s">
        <v>226</v>
      </c>
      <c r="B47" s="29" t="s">
        <v>444</v>
      </c>
      <c r="C47" s="158" t="s">
        <v>51</v>
      </c>
      <c r="D47" s="99">
        <v>6671</v>
      </c>
      <c r="E47" s="223">
        <v>28.611919</v>
      </c>
      <c r="F47" s="137">
        <f t="shared" si="0"/>
        <v>0.857099503150096</v>
      </c>
      <c r="G47" s="35"/>
      <c r="H47" s="35"/>
      <c r="I47" s="9"/>
      <c r="J47" s="9"/>
    </row>
    <row r="48" spans="1:10" ht="12.75">
      <c r="A48" s="4" t="s">
        <v>210</v>
      </c>
      <c r="B48" s="29" t="s">
        <v>445</v>
      </c>
      <c r="C48" s="158" t="s">
        <v>56</v>
      </c>
      <c r="D48" s="99">
        <v>5450</v>
      </c>
      <c r="E48" s="223">
        <v>23.824675</v>
      </c>
      <c r="F48" s="137">
        <f t="shared" si="0"/>
        <v>0.7136926783978562</v>
      </c>
      <c r="G48" s="35"/>
      <c r="H48" s="35"/>
      <c r="I48" s="9"/>
      <c r="J48" s="9"/>
    </row>
    <row r="49" spans="1:10" ht="12.75">
      <c r="A49" s="4" t="s">
        <v>234</v>
      </c>
      <c r="B49" s="29" t="s">
        <v>446</v>
      </c>
      <c r="C49" s="158" t="s">
        <v>55</v>
      </c>
      <c r="D49" s="99">
        <v>8000</v>
      </c>
      <c r="E49" s="223">
        <v>21.796</v>
      </c>
      <c r="F49" s="137">
        <f t="shared" si="0"/>
        <v>0.6529216292923061</v>
      </c>
      <c r="G49" s="35"/>
      <c r="H49" s="35"/>
      <c r="I49" s="9"/>
      <c r="J49" s="9"/>
    </row>
    <row r="50" spans="1:10" ht="12.75">
      <c r="A50" s="4" t="s">
        <v>202</v>
      </c>
      <c r="B50" s="29" t="s">
        <v>447</v>
      </c>
      <c r="C50" s="158" t="s">
        <v>50</v>
      </c>
      <c r="D50" s="99">
        <v>23040</v>
      </c>
      <c r="E50" s="223">
        <v>21.10464</v>
      </c>
      <c r="F50" s="137">
        <f t="shared" si="0"/>
        <v>0.6322112284101475</v>
      </c>
      <c r="G50" s="35"/>
      <c r="H50" s="35"/>
      <c r="I50" s="9"/>
      <c r="J50" s="9"/>
    </row>
    <row r="51" spans="1:10" ht="12.75">
      <c r="A51" s="4" t="s">
        <v>232</v>
      </c>
      <c r="B51" s="29" t="s">
        <v>448</v>
      </c>
      <c r="C51" s="158" t="s">
        <v>56</v>
      </c>
      <c r="D51" s="99">
        <v>2500</v>
      </c>
      <c r="E51" s="223">
        <v>19.875</v>
      </c>
      <c r="F51" s="137">
        <f t="shared" si="0"/>
        <v>0.5953760957141028</v>
      </c>
      <c r="G51" s="35"/>
      <c r="H51" s="35"/>
      <c r="I51" s="9"/>
      <c r="J51" s="9"/>
    </row>
    <row r="52" spans="1:10" ht="12.75">
      <c r="A52" s="4" t="s">
        <v>220</v>
      </c>
      <c r="B52" s="29" t="s">
        <v>449</v>
      </c>
      <c r="C52" s="158" t="s">
        <v>51</v>
      </c>
      <c r="D52" s="99">
        <v>2550</v>
      </c>
      <c r="E52" s="223">
        <v>16.6515</v>
      </c>
      <c r="F52" s="137">
        <f t="shared" si="0"/>
        <v>0.4988128330960192</v>
      </c>
      <c r="G52" s="35"/>
      <c r="H52" s="35"/>
      <c r="I52" s="9"/>
      <c r="J52" s="9"/>
    </row>
    <row r="53" spans="1:10" ht="13.5" thickBot="1">
      <c r="A53" s="4" t="s">
        <v>229</v>
      </c>
      <c r="B53" s="29" t="s">
        <v>450</v>
      </c>
      <c r="C53" s="158" t="s">
        <v>56</v>
      </c>
      <c r="D53" s="99">
        <v>1500</v>
      </c>
      <c r="E53" s="223">
        <v>15.8925</v>
      </c>
      <c r="F53" s="137">
        <f t="shared" si="0"/>
        <v>0.47607620634648445</v>
      </c>
      <c r="G53" s="35"/>
      <c r="H53" s="35"/>
      <c r="I53" s="9"/>
      <c r="J53" s="9"/>
    </row>
    <row r="54" spans="2:8" ht="13.5" thickBot="1">
      <c r="B54" s="66" t="s">
        <v>4</v>
      </c>
      <c r="C54" s="79"/>
      <c r="D54" s="165"/>
      <c r="E54" s="82">
        <f>SUM(E14:E53)</f>
        <v>3114.3083989999996</v>
      </c>
      <c r="F54" s="142">
        <f>+E54/E59*100</f>
        <v>93.29231574572367</v>
      </c>
      <c r="G54" s="35"/>
      <c r="H54" s="35"/>
    </row>
    <row r="55" spans="2:7" ht="12.75">
      <c r="B55" s="66" t="s">
        <v>5</v>
      </c>
      <c r="C55" s="77"/>
      <c r="D55" s="38"/>
      <c r="E55" s="78"/>
      <c r="F55" s="143"/>
      <c r="G55" s="35"/>
    </row>
    <row r="56" spans="2:8" ht="12.75">
      <c r="B56" s="29" t="s">
        <v>103</v>
      </c>
      <c r="C56" s="77"/>
      <c r="D56" s="38"/>
      <c r="E56" s="78">
        <f>299.4052909-0.001</f>
        <v>299.40429090000003</v>
      </c>
      <c r="F56" s="137">
        <f>+E56/$E$59*100</f>
        <v>8.968963912256175</v>
      </c>
      <c r="G56" s="35"/>
      <c r="H56" s="35"/>
    </row>
    <row r="57" spans="2:8" s="86" customFormat="1" ht="13.5" thickBot="1">
      <c r="B57" s="48" t="s">
        <v>18</v>
      </c>
      <c r="C57" s="84"/>
      <c r="D57" s="182"/>
      <c r="E57" s="85">
        <f>+E59-E11-E54-E56</f>
        <v>-76.47291470000033</v>
      </c>
      <c r="F57" s="137">
        <f>+E57/$E$59*100</f>
        <v>-2.2908249248786827</v>
      </c>
      <c r="G57" s="35"/>
      <c r="H57" s="35"/>
    </row>
    <row r="58" spans="2:11" ht="13.5" thickBot="1">
      <c r="B58" s="66" t="s">
        <v>4</v>
      </c>
      <c r="C58" s="87"/>
      <c r="D58" s="165"/>
      <c r="E58" s="82">
        <f>SUM(E56:E57)</f>
        <v>222.9313761999997</v>
      </c>
      <c r="F58" s="142">
        <f>+E58/E59*100</f>
        <v>6.678138987377494</v>
      </c>
      <c r="G58" s="35"/>
      <c r="H58" s="35"/>
      <c r="J58" s="106"/>
      <c r="K58" s="106"/>
    </row>
    <row r="59" spans="2:9" ht="13.5" thickBot="1">
      <c r="B59" s="88" t="s">
        <v>12</v>
      </c>
      <c r="C59" s="89"/>
      <c r="D59" s="183"/>
      <c r="E59" s="154">
        <v>3338.226062999999</v>
      </c>
      <c r="F59" s="155">
        <f>F11+F54+F58</f>
        <v>100</v>
      </c>
      <c r="G59" s="35"/>
      <c r="H59" s="35"/>
      <c r="I59" s="106"/>
    </row>
    <row r="60" spans="2:6" ht="12.75">
      <c r="B60" s="48" t="s">
        <v>17</v>
      </c>
      <c r="C60" s="23"/>
      <c r="D60" s="23"/>
      <c r="E60" s="24"/>
      <c r="F60" s="76"/>
    </row>
    <row r="61" spans="2:7" ht="12.75">
      <c r="B61" s="29"/>
      <c r="C61" s="23"/>
      <c r="D61" s="23"/>
      <c r="E61" s="24"/>
      <c r="F61" s="76"/>
      <c r="G61" s="35"/>
    </row>
    <row r="62" spans="2:6" ht="12.75">
      <c r="B62" s="29" t="s">
        <v>7</v>
      </c>
      <c r="C62" s="43"/>
      <c r="D62" s="23"/>
      <c r="E62" s="24"/>
      <c r="F62" s="76"/>
    </row>
    <row r="63" spans="2:6" ht="12.75">
      <c r="B63" s="29" t="s">
        <v>40</v>
      </c>
      <c r="C63" s="43" t="s">
        <v>10</v>
      </c>
      <c r="D63" s="23"/>
      <c r="E63" s="24"/>
      <c r="F63" s="76"/>
    </row>
    <row r="64" spans="2:6" ht="12.75">
      <c r="B64" s="29" t="s">
        <v>132</v>
      </c>
      <c r="C64" s="43"/>
      <c r="D64" s="23"/>
      <c r="E64" s="24"/>
      <c r="F64" s="76"/>
    </row>
    <row r="65" spans="1:6" ht="12.75">
      <c r="A65" s="4" t="s">
        <v>82</v>
      </c>
      <c r="B65" s="42" t="s">
        <v>25</v>
      </c>
      <c r="C65" s="140">
        <v>8.89</v>
      </c>
      <c r="D65" s="23"/>
      <c r="E65" s="24"/>
      <c r="F65" s="76"/>
    </row>
    <row r="66" spans="1:6" ht="12.75">
      <c r="A66" s="4" t="s">
        <v>85</v>
      </c>
      <c r="B66" s="42" t="s">
        <v>44</v>
      </c>
      <c r="C66" s="140">
        <v>8.89</v>
      </c>
      <c r="D66" s="23"/>
      <c r="E66" s="24"/>
      <c r="F66" s="76"/>
    </row>
    <row r="67" spans="1:6" ht="12.75">
      <c r="A67" s="4" t="s">
        <v>306</v>
      </c>
      <c r="B67" s="42" t="s">
        <v>309</v>
      </c>
      <c r="C67" s="97" t="s">
        <v>46</v>
      </c>
      <c r="D67" s="23"/>
      <c r="E67" s="24"/>
      <c r="F67" s="76"/>
    </row>
    <row r="68" spans="1:6" ht="12.75">
      <c r="A68" s="4" t="s">
        <v>314</v>
      </c>
      <c r="B68" s="42" t="s">
        <v>316</v>
      </c>
      <c r="C68" s="97" t="s">
        <v>46</v>
      </c>
      <c r="D68" s="23"/>
      <c r="E68" s="24"/>
      <c r="F68" s="76"/>
    </row>
    <row r="69" spans="2:7" s="2" customFormat="1" ht="12.75">
      <c r="B69" s="42" t="s">
        <v>108</v>
      </c>
      <c r="C69" s="44"/>
      <c r="D69" s="44"/>
      <c r="E69" s="90"/>
      <c r="F69" s="91"/>
      <c r="G69" s="3"/>
    </row>
    <row r="70" spans="1:6" ht="12.75">
      <c r="A70" s="4" t="s">
        <v>82</v>
      </c>
      <c r="B70" s="42" t="s">
        <v>25</v>
      </c>
      <c r="C70" s="140">
        <v>8.7</v>
      </c>
      <c r="D70" s="44"/>
      <c r="E70" s="24"/>
      <c r="F70" s="76"/>
    </row>
    <row r="71" spans="1:6" ht="12.75">
      <c r="A71" s="4" t="s">
        <v>85</v>
      </c>
      <c r="B71" s="42" t="s">
        <v>44</v>
      </c>
      <c r="C71" s="140">
        <v>8.7</v>
      </c>
      <c r="D71" s="44"/>
      <c r="E71" s="24"/>
      <c r="F71" s="76"/>
    </row>
    <row r="72" spans="1:6" ht="12.75">
      <c r="A72" s="4" t="s">
        <v>306</v>
      </c>
      <c r="B72" s="42" t="s">
        <v>309</v>
      </c>
      <c r="C72" s="140">
        <v>8.71</v>
      </c>
      <c r="D72" s="44"/>
      <c r="E72" s="24"/>
      <c r="F72" s="76"/>
    </row>
    <row r="73" spans="1:6" ht="12.75">
      <c r="A73" s="4" t="s">
        <v>314</v>
      </c>
      <c r="B73" s="42" t="s">
        <v>316</v>
      </c>
      <c r="C73" s="140">
        <v>8.71</v>
      </c>
      <c r="D73" s="44"/>
      <c r="E73" s="24"/>
      <c r="F73" s="76"/>
    </row>
    <row r="74" spans="2:6" ht="12.75">
      <c r="B74" s="29" t="s">
        <v>8</v>
      </c>
      <c r="C74" s="99" t="s">
        <v>10</v>
      </c>
      <c r="D74" s="44"/>
      <c r="E74" s="24"/>
      <c r="F74" s="76"/>
    </row>
    <row r="75" spans="2:8" s="2" customFormat="1" ht="12.75">
      <c r="B75" s="257" t="s">
        <v>497</v>
      </c>
      <c r="C75" s="44"/>
      <c r="D75" s="190"/>
      <c r="E75" s="44"/>
      <c r="F75" s="191"/>
      <c r="G75" s="44"/>
      <c r="H75" s="44"/>
    </row>
    <row r="76" spans="2:9" s="2" customFormat="1" ht="102">
      <c r="B76" s="258" t="s">
        <v>118</v>
      </c>
      <c r="C76" s="192" t="s">
        <v>91</v>
      </c>
      <c r="D76" s="192" t="s">
        <v>119</v>
      </c>
      <c r="E76" s="192" t="s">
        <v>120</v>
      </c>
      <c r="F76" s="259" t="s">
        <v>121</v>
      </c>
      <c r="G76" s="192" t="s">
        <v>510</v>
      </c>
      <c r="H76" s="192" t="s">
        <v>511</v>
      </c>
      <c r="I76" s="192" t="s">
        <v>512</v>
      </c>
    </row>
    <row r="77" spans="2:9" s="2" customFormat="1" ht="12.75">
      <c r="B77" s="260" t="s">
        <v>122</v>
      </c>
      <c r="C77" s="193" t="s">
        <v>10</v>
      </c>
      <c r="D77" s="193" t="s">
        <v>10</v>
      </c>
      <c r="E77" s="193" t="s">
        <v>10</v>
      </c>
      <c r="F77" s="261" t="s">
        <v>10</v>
      </c>
      <c r="G77" s="193" t="s">
        <v>10</v>
      </c>
      <c r="H77" s="193" t="s">
        <v>10</v>
      </c>
      <c r="I77" s="193" t="s">
        <v>10</v>
      </c>
    </row>
    <row r="78" spans="2:9" s="2" customFormat="1" ht="12.75">
      <c r="B78" s="260" t="s">
        <v>123</v>
      </c>
      <c r="C78" s="193" t="s">
        <v>10</v>
      </c>
      <c r="D78" s="193" t="s">
        <v>10</v>
      </c>
      <c r="E78" s="193" t="s">
        <v>10</v>
      </c>
      <c r="F78" s="261" t="s">
        <v>10</v>
      </c>
      <c r="G78" s="193" t="s">
        <v>10</v>
      </c>
      <c r="H78" s="193" t="s">
        <v>10</v>
      </c>
      <c r="I78" s="193" t="s">
        <v>10</v>
      </c>
    </row>
    <row r="79" spans="2:6" s="2" customFormat="1" ht="12.75">
      <c r="B79" s="194"/>
      <c r="C79" s="140"/>
      <c r="D79" s="44"/>
      <c r="E79" s="90"/>
      <c r="F79" s="91"/>
    </row>
    <row r="80" spans="2:6" s="2" customFormat="1" ht="12.75">
      <c r="B80" s="257" t="s">
        <v>496</v>
      </c>
      <c r="C80" s="44"/>
      <c r="D80" s="44"/>
      <c r="E80" s="44"/>
      <c r="F80" s="191"/>
    </row>
    <row r="81" spans="2:8" s="2" customFormat="1" ht="89.25">
      <c r="B81" s="258" t="s">
        <v>118</v>
      </c>
      <c r="C81" s="192" t="s">
        <v>91</v>
      </c>
      <c r="D81" s="192" t="s">
        <v>124</v>
      </c>
      <c r="E81" s="192" t="s">
        <v>125</v>
      </c>
      <c r="F81" s="259" t="s">
        <v>126</v>
      </c>
      <c r="G81" s="192" t="s">
        <v>508</v>
      </c>
      <c r="H81" s="192" t="s">
        <v>509</v>
      </c>
    </row>
    <row r="82" spans="2:8" s="2" customFormat="1" ht="12.75">
      <c r="B82" s="260" t="s">
        <v>122</v>
      </c>
      <c r="C82" s="193" t="s">
        <v>10</v>
      </c>
      <c r="D82" s="193"/>
      <c r="E82" s="193" t="s">
        <v>10</v>
      </c>
      <c r="F82" s="261" t="s">
        <v>10</v>
      </c>
      <c r="G82" s="193" t="s">
        <v>10</v>
      </c>
      <c r="H82" s="193" t="s">
        <v>10</v>
      </c>
    </row>
    <row r="83" spans="2:8" s="2" customFormat="1" ht="12.75">
      <c r="B83" s="260" t="s">
        <v>123</v>
      </c>
      <c r="C83" s="193" t="s">
        <v>10</v>
      </c>
      <c r="D83" s="193"/>
      <c r="E83" s="193" t="s">
        <v>10</v>
      </c>
      <c r="F83" s="261" t="s">
        <v>10</v>
      </c>
      <c r="G83" s="193" t="s">
        <v>10</v>
      </c>
      <c r="H83" s="193" t="s">
        <v>10</v>
      </c>
    </row>
    <row r="84" spans="2:7" s="2" customFormat="1" ht="12.75">
      <c r="B84" s="262"/>
      <c r="C84" s="195"/>
      <c r="D84" s="195"/>
      <c r="E84" s="195"/>
      <c r="F84" s="263"/>
      <c r="G84" s="196"/>
    </row>
    <row r="85" spans="2:7" s="2" customFormat="1" ht="12.75">
      <c r="B85" s="257" t="s">
        <v>495</v>
      </c>
      <c r="C85" s="44"/>
      <c r="D85" s="190"/>
      <c r="E85" s="44"/>
      <c r="F85" s="264"/>
      <c r="G85" s="44"/>
    </row>
    <row r="86" spans="2:8" s="2" customFormat="1" ht="76.5">
      <c r="B86" s="258" t="s">
        <v>118</v>
      </c>
      <c r="C86" s="192" t="s">
        <v>91</v>
      </c>
      <c r="D86" s="192" t="s">
        <v>119</v>
      </c>
      <c r="E86" s="192" t="s">
        <v>127</v>
      </c>
      <c r="F86" s="259" t="s">
        <v>128</v>
      </c>
      <c r="G86" s="192" t="s">
        <v>506</v>
      </c>
      <c r="H86" s="192" t="s">
        <v>507</v>
      </c>
    </row>
    <row r="87" spans="2:8" s="2" customFormat="1" ht="12.75">
      <c r="B87" s="260" t="s">
        <v>122</v>
      </c>
      <c r="C87" s="193" t="s">
        <v>10</v>
      </c>
      <c r="D87" s="193" t="s">
        <v>10</v>
      </c>
      <c r="E87" s="193" t="s">
        <v>10</v>
      </c>
      <c r="F87" s="261" t="s">
        <v>10</v>
      </c>
      <c r="G87" s="193" t="s">
        <v>10</v>
      </c>
      <c r="H87" s="193" t="s">
        <v>10</v>
      </c>
    </row>
    <row r="88" spans="2:8" s="2" customFormat="1" ht="12.75">
      <c r="B88" s="260" t="s">
        <v>123</v>
      </c>
      <c r="C88" s="193" t="s">
        <v>10</v>
      </c>
      <c r="D88" s="193" t="s">
        <v>10</v>
      </c>
      <c r="E88" s="193" t="s">
        <v>10</v>
      </c>
      <c r="F88" s="261" t="s">
        <v>10</v>
      </c>
      <c r="G88" s="193" t="s">
        <v>10</v>
      </c>
      <c r="H88" s="193" t="s">
        <v>10</v>
      </c>
    </row>
    <row r="89" spans="2:7" s="2" customFormat="1" ht="12.75">
      <c r="B89" s="262"/>
      <c r="C89" s="195"/>
      <c r="D89" s="195"/>
      <c r="E89" s="195"/>
      <c r="F89" s="263"/>
      <c r="G89" s="196"/>
    </row>
    <row r="90" spans="2:7" s="2" customFormat="1" ht="12.75">
      <c r="B90" s="257" t="s">
        <v>494</v>
      </c>
      <c r="C90" s="44"/>
      <c r="D90" s="265"/>
      <c r="E90" s="44"/>
      <c r="F90" s="264"/>
      <c r="G90" s="196"/>
    </row>
    <row r="91" spans="2:7" s="2" customFormat="1" ht="102">
      <c r="B91" s="258" t="s">
        <v>118</v>
      </c>
      <c r="C91" s="192" t="s">
        <v>91</v>
      </c>
      <c r="D91" s="192" t="s">
        <v>129</v>
      </c>
      <c r="E91" s="192" t="s">
        <v>130</v>
      </c>
      <c r="F91" s="259" t="s">
        <v>131</v>
      </c>
      <c r="G91" s="192" t="s">
        <v>505</v>
      </c>
    </row>
    <row r="92" spans="2:7" s="2" customFormat="1" ht="12.75">
      <c r="B92" s="260" t="s">
        <v>122</v>
      </c>
      <c r="C92" s="193" t="s">
        <v>149</v>
      </c>
      <c r="D92" s="193" t="s">
        <v>323</v>
      </c>
      <c r="E92" s="193">
        <v>85</v>
      </c>
      <c r="F92" s="268">
        <v>550762.38</v>
      </c>
      <c r="G92" s="266">
        <v>435293.77</v>
      </c>
    </row>
    <row r="93" spans="2:7" s="2" customFormat="1" ht="12.75">
      <c r="B93" s="260" t="s">
        <v>123</v>
      </c>
      <c r="C93" s="193" t="s">
        <v>149</v>
      </c>
      <c r="D93" s="193" t="s">
        <v>151</v>
      </c>
      <c r="E93" s="193">
        <v>175</v>
      </c>
      <c r="F93" s="268">
        <v>749159.7</v>
      </c>
      <c r="G93" s="267">
        <v>833039.8</v>
      </c>
    </row>
    <row r="94" spans="2:6" ht="12.75">
      <c r="B94" s="81" t="s">
        <v>9</v>
      </c>
      <c r="C94" s="99" t="s">
        <v>10</v>
      </c>
      <c r="D94" s="44"/>
      <c r="E94" s="24"/>
      <c r="F94" s="76"/>
    </row>
    <row r="95" spans="2:6" ht="12.75">
      <c r="B95" s="29" t="s">
        <v>117</v>
      </c>
      <c r="C95" s="99" t="s">
        <v>10</v>
      </c>
      <c r="D95" s="44"/>
      <c r="E95" s="24"/>
      <c r="F95" s="76"/>
    </row>
    <row r="96" spans="2:6" ht="12.75">
      <c r="B96" s="81" t="s">
        <v>41</v>
      </c>
      <c r="C96" s="279">
        <v>1.27</v>
      </c>
      <c r="D96" s="44"/>
      <c r="E96" s="24"/>
      <c r="F96" s="76"/>
    </row>
    <row r="97" spans="2:6" ht="13.5" thickBot="1">
      <c r="B97" s="81" t="s">
        <v>65</v>
      </c>
      <c r="C97" s="44"/>
      <c r="D97" s="44"/>
      <c r="E97" s="24"/>
      <c r="F97" s="76"/>
    </row>
    <row r="98" spans="2:6" ht="13.5" thickBot="1">
      <c r="B98" s="45" t="s">
        <v>23</v>
      </c>
      <c r="C98" s="103" t="s">
        <v>13</v>
      </c>
      <c r="D98" s="104" t="s">
        <v>14</v>
      </c>
      <c r="E98" s="24"/>
      <c r="F98" s="76"/>
    </row>
    <row r="99" spans="1:6" ht="13.5" thickBot="1">
      <c r="A99" s="4" t="s">
        <v>87</v>
      </c>
      <c r="B99" s="113" t="s">
        <v>45</v>
      </c>
      <c r="C99" s="115" t="s">
        <v>46</v>
      </c>
      <c r="D99" s="114" t="s">
        <v>46</v>
      </c>
      <c r="E99" s="24"/>
      <c r="F99" s="76"/>
    </row>
    <row r="100" spans="2:6" ht="12.75">
      <c r="B100" s="81" t="s">
        <v>42</v>
      </c>
      <c r="C100" s="44"/>
      <c r="D100" s="44"/>
      <c r="E100" s="24"/>
      <c r="F100" s="76"/>
    </row>
    <row r="101" spans="2:6" ht="12.75">
      <c r="B101" s="48" t="s">
        <v>322</v>
      </c>
      <c r="C101" s="44"/>
      <c r="D101" s="44"/>
      <c r="E101" s="24"/>
      <c r="F101" s="76"/>
    </row>
    <row r="102" spans="2:6" ht="12.75">
      <c r="B102" s="48" t="s">
        <v>321</v>
      </c>
      <c r="C102" s="44"/>
      <c r="D102" s="44"/>
      <c r="E102" s="24"/>
      <c r="F102" s="76"/>
    </row>
    <row r="103" spans="2:6" ht="13.5" thickBot="1">
      <c r="B103" s="92" t="s">
        <v>69</v>
      </c>
      <c r="C103" s="93"/>
      <c r="D103" s="93"/>
      <c r="E103" s="93"/>
      <c r="F103" s="94"/>
    </row>
    <row r="104" ht="12.75">
      <c r="E104" s="9"/>
    </row>
    <row r="105" ht="12.75">
      <c r="E105" s="9"/>
    </row>
    <row r="106" ht="12.75">
      <c r="E106" s="9"/>
    </row>
    <row r="107" ht="12.75">
      <c r="E107" s="9"/>
    </row>
    <row r="108" ht="12.75">
      <c r="E108" s="9"/>
    </row>
    <row r="109" ht="12.75">
      <c r="E109" s="9"/>
    </row>
    <row r="110" ht="12.75">
      <c r="E110" s="9"/>
    </row>
    <row r="111" ht="12.75">
      <c r="E111" s="9"/>
    </row>
    <row r="112" ht="12.75">
      <c r="E112" s="9"/>
    </row>
    <row r="113" ht="12.75">
      <c r="E113" s="9"/>
    </row>
    <row r="114" ht="12.75">
      <c r="E114" s="9"/>
    </row>
    <row r="115" ht="12.75">
      <c r="E115" s="9"/>
    </row>
    <row r="116" ht="12.75">
      <c r="E116" s="9"/>
    </row>
    <row r="117" ht="12.75">
      <c r="E117" s="9"/>
    </row>
    <row r="118" ht="12.75">
      <c r="E118" s="9"/>
    </row>
    <row r="119" ht="12.75">
      <c r="E119" s="9"/>
    </row>
    <row r="120" ht="12.75">
      <c r="E120" s="9"/>
    </row>
    <row r="121" ht="12.75">
      <c r="E121" s="9"/>
    </row>
    <row r="122" ht="12.75">
      <c r="E122" s="9"/>
    </row>
    <row r="123" ht="12.75">
      <c r="E123" s="9"/>
    </row>
    <row r="124" ht="12.75">
      <c r="E124" s="9"/>
    </row>
    <row r="125" ht="12.75">
      <c r="E125" s="9"/>
    </row>
    <row r="126" ht="12.75">
      <c r="E126" s="9"/>
    </row>
    <row r="127" ht="12.75">
      <c r="E127" s="9"/>
    </row>
    <row r="128" ht="12.75">
      <c r="E128" s="9"/>
    </row>
    <row r="129" ht="12.75">
      <c r="E129" s="9"/>
    </row>
    <row r="130" ht="12.75">
      <c r="E130" s="9"/>
    </row>
    <row r="131" ht="12.75">
      <c r="E131" s="9"/>
    </row>
    <row r="132" ht="12.75">
      <c r="E132" s="9"/>
    </row>
    <row r="133" ht="12.75">
      <c r="E133" s="9"/>
    </row>
    <row r="134" ht="12.75">
      <c r="E134" s="9"/>
    </row>
    <row r="135" ht="12.75">
      <c r="E135" s="9"/>
    </row>
    <row r="136" ht="12.75">
      <c r="E136" s="9"/>
    </row>
    <row r="137" ht="12.75">
      <c r="E137" s="9"/>
    </row>
    <row r="138" ht="12.75">
      <c r="E138" s="9"/>
    </row>
    <row r="139" ht="12.75">
      <c r="E139" s="9"/>
    </row>
    <row r="140" ht="12.75">
      <c r="E140" s="9"/>
    </row>
    <row r="141" ht="12.75">
      <c r="E141" s="9"/>
    </row>
    <row r="142" ht="12.75">
      <c r="E142" s="9"/>
    </row>
    <row r="143" ht="12.75">
      <c r="E143" s="9"/>
    </row>
    <row r="144" ht="12.75">
      <c r="E144" s="9"/>
    </row>
    <row r="145" ht="12.75">
      <c r="E145" s="9"/>
    </row>
    <row r="146" ht="12.75">
      <c r="E146" s="9"/>
    </row>
    <row r="147" ht="12.75">
      <c r="E147" s="9"/>
    </row>
    <row r="148" ht="12.75">
      <c r="E148" s="9"/>
    </row>
    <row r="149" ht="12.75">
      <c r="E149" s="9"/>
    </row>
    <row r="150" ht="12.75">
      <c r="E150" s="9"/>
    </row>
    <row r="151" ht="12.75">
      <c r="E151" s="9"/>
    </row>
    <row r="152" ht="12.75">
      <c r="E152" s="9"/>
    </row>
    <row r="153" ht="12.75">
      <c r="E153" s="9"/>
    </row>
    <row r="154" ht="12.75">
      <c r="E154" s="9"/>
    </row>
    <row r="155" ht="12.75">
      <c r="E155" s="9"/>
    </row>
    <row r="156" ht="12.75">
      <c r="E156" s="9"/>
    </row>
    <row r="157" ht="12.75">
      <c r="E157" s="9"/>
    </row>
    <row r="158" ht="12.75">
      <c r="E158" s="9"/>
    </row>
    <row r="159" ht="12.75">
      <c r="E159" s="9"/>
    </row>
    <row r="160" ht="12.75">
      <c r="E160" s="9"/>
    </row>
    <row r="161" ht="12.75">
      <c r="E161" s="9"/>
    </row>
    <row r="162" ht="12.75">
      <c r="E162" s="9"/>
    </row>
    <row r="163" ht="12.75">
      <c r="E163" s="9"/>
    </row>
    <row r="164" ht="12.75">
      <c r="E164" s="9"/>
    </row>
    <row r="165" ht="12.75">
      <c r="E165" s="9"/>
    </row>
    <row r="166" ht="12.75">
      <c r="E166" s="9"/>
    </row>
    <row r="167" ht="12.75">
      <c r="E167" s="9"/>
    </row>
    <row r="168" ht="12.75">
      <c r="E168" s="9"/>
    </row>
    <row r="169" ht="12.75">
      <c r="E169" s="9"/>
    </row>
    <row r="170" ht="12.75">
      <c r="E170" s="9"/>
    </row>
    <row r="171" ht="12.75">
      <c r="E171" s="9"/>
    </row>
    <row r="172" ht="12.75">
      <c r="E172" s="9"/>
    </row>
    <row r="173" ht="12.75">
      <c r="E173" s="9"/>
    </row>
    <row r="174" ht="12.75">
      <c r="E174" s="9"/>
    </row>
    <row r="175" ht="12.75">
      <c r="E175" s="9"/>
    </row>
    <row r="176" ht="12.75">
      <c r="E176" s="9"/>
    </row>
    <row r="177" ht="12.75">
      <c r="E177" s="9"/>
    </row>
    <row r="178" ht="12.75">
      <c r="E178" s="9"/>
    </row>
    <row r="179" ht="12.75">
      <c r="E179" s="9"/>
    </row>
    <row r="180" ht="12.75">
      <c r="E180" s="9"/>
    </row>
    <row r="181" ht="12.75">
      <c r="E181" s="9"/>
    </row>
    <row r="182" ht="12.75">
      <c r="E182" s="9"/>
    </row>
    <row r="183" ht="12.75">
      <c r="E183" s="9"/>
    </row>
    <row r="184" ht="12.75">
      <c r="E184" s="9"/>
    </row>
    <row r="185" ht="12.75">
      <c r="E185" s="9"/>
    </row>
    <row r="186" ht="12.75">
      <c r="E186" s="9"/>
    </row>
    <row r="187" ht="12.75">
      <c r="E187" s="9"/>
    </row>
    <row r="188" ht="12.75">
      <c r="E188" s="9"/>
    </row>
    <row r="189" ht="12.75">
      <c r="E189" s="9"/>
    </row>
    <row r="190" ht="12.75">
      <c r="E190" s="9"/>
    </row>
    <row r="191" ht="12.75">
      <c r="E191" s="9"/>
    </row>
    <row r="192" ht="12.75">
      <c r="E192" s="9"/>
    </row>
    <row r="193" ht="12.75">
      <c r="E193" s="9"/>
    </row>
    <row r="194" ht="12.75">
      <c r="E194" s="9"/>
    </row>
    <row r="195" ht="12.75">
      <c r="E195" s="9"/>
    </row>
    <row r="196" ht="12.75">
      <c r="E196" s="9"/>
    </row>
    <row r="197" ht="12.75">
      <c r="E197" s="9"/>
    </row>
    <row r="198" ht="12.75">
      <c r="E198" s="9"/>
    </row>
    <row r="199" ht="12.75">
      <c r="E199" s="9"/>
    </row>
    <row r="200" ht="12.75">
      <c r="E200" s="9"/>
    </row>
    <row r="201" ht="12.75">
      <c r="E201" s="9"/>
    </row>
    <row r="202" ht="12.75">
      <c r="E202" s="9"/>
    </row>
    <row r="203" ht="12.75">
      <c r="E203" s="9"/>
    </row>
    <row r="204" ht="12.75">
      <c r="E204" s="9"/>
    </row>
    <row r="205" ht="12.75">
      <c r="E205" s="9"/>
    </row>
    <row r="206" ht="12.75">
      <c r="E206" s="9"/>
    </row>
    <row r="207" ht="12.75">
      <c r="E207" s="9"/>
    </row>
    <row r="208" ht="12.75">
      <c r="E208" s="9"/>
    </row>
    <row r="209" ht="12.75">
      <c r="E209" s="9"/>
    </row>
    <row r="210" ht="12.75">
      <c r="E210" s="9"/>
    </row>
    <row r="211" ht="12.75">
      <c r="E211" s="9"/>
    </row>
    <row r="212" ht="12.75">
      <c r="E212" s="9"/>
    </row>
    <row r="213" ht="12.75">
      <c r="E213" s="9"/>
    </row>
    <row r="214" ht="12.75">
      <c r="E214" s="9"/>
    </row>
    <row r="215" ht="12.75">
      <c r="E215" s="9"/>
    </row>
    <row r="216" ht="12.75">
      <c r="E216" s="9"/>
    </row>
    <row r="217" ht="12.75">
      <c r="E217" s="9"/>
    </row>
    <row r="218" ht="12.75">
      <c r="E218" s="9"/>
    </row>
    <row r="219" ht="12.75">
      <c r="E219" s="9"/>
    </row>
    <row r="220" ht="12.75">
      <c r="E220" s="9"/>
    </row>
    <row r="221" ht="12.75">
      <c r="E221" s="9"/>
    </row>
    <row r="222" ht="12.75">
      <c r="E222" s="9"/>
    </row>
    <row r="223" ht="12.75">
      <c r="E223" s="9"/>
    </row>
    <row r="224" ht="12.75">
      <c r="E224" s="9"/>
    </row>
    <row r="225" ht="12.75">
      <c r="E225" s="9"/>
    </row>
    <row r="226" ht="12.75">
      <c r="E226" s="9"/>
    </row>
    <row r="227" ht="12.75">
      <c r="E227" s="9"/>
    </row>
    <row r="228" ht="12.75">
      <c r="E228" s="9"/>
    </row>
    <row r="229" ht="12.75">
      <c r="E229" s="9"/>
    </row>
    <row r="230" ht="12.75">
      <c r="E230" s="9"/>
    </row>
    <row r="231" ht="12.75">
      <c r="E231" s="9"/>
    </row>
    <row r="232" ht="12.75">
      <c r="E232" s="9"/>
    </row>
    <row r="233" ht="12.75">
      <c r="E233" s="9"/>
    </row>
    <row r="234" ht="12.75">
      <c r="E234" s="9"/>
    </row>
    <row r="235" ht="12.75">
      <c r="E235" s="9"/>
    </row>
    <row r="236" ht="12.75">
      <c r="E236" s="9"/>
    </row>
    <row r="237" ht="12.75">
      <c r="E237" s="9"/>
    </row>
    <row r="238" ht="12.75">
      <c r="E238" s="9"/>
    </row>
    <row r="239" ht="12.75">
      <c r="E239" s="9"/>
    </row>
    <row r="240" ht="12.75">
      <c r="E240" s="9"/>
    </row>
    <row r="241" ht="12.75">
      <c r="E241" s="9"/>
    </row>
    <row r="242" ht="12.75">
      <c r="E242" s="9"/>
    </row>
    <row r="243" ht="12.75">
      <c r="E243" s="9"/>
    </row>
    <row r="244" ht="12.75">
      <c r="E244" s="9"/>
    </row>
    <row r="245" ht="12.75">
      <c r="E245" s="9"/>
    </row>
    <row r="246" ht="12.75">
      <c r="E246" s="9"/>
    </row>
    <row r="247" ht="12.75">
      <c r="E247" s="9"/>
    </row>
    <row r="248" ht="12.75">
      <c r="E248" s="9"/>
    </row>
    <row r="249" ht="12.75">
      <c r="E249" s="9"/>
    </row>
    <row r="250" ht="12.75">
      <c r="E250" s="9"/>
    </row>
    <row r="251" ht="12.75">
      <c r="E251" s="9"/>
    </row>
    <row r="252" ht="12.75">
      <c r="E252" s="9"/>
    </row>
    <row r="253" ht="12.75">
      <c r="E253" s="9"/>
    </row>
    <row r="254" ht="12.75">
      <c r="E254" s="9"/>
    </row>
    <row r="255" ht="12.75">
      <c r="E255" s="9"/>
    </row>
    <row r="256" ht="12.75">
      <c r="E256" s="9"/>
    </row>
    <row r="257" ht="12.75">
      <c r="E257" s="9"/>
    </row>
    <row r="258" ht="12.75">
      <c r="E258" s="9"/>
    </row>
    <row r="259" ht="12.75">
      <c r="E259" s="9"/>
    </row>
    <row r="260" ht="12.75">
      <c r="E260" s="9"/>
    </row>
    <row r="261" ht="12.75">
      <c r="E261" s="9"/>
    </row>
    <row r="262" ht="12.75">
      <c r="E262" s="9"/>
    </row>
    <row r="263" ht="12.75">
      <c r="E263" s="9"/>
    </row>
    <row r="264" ht="12.75">
      <c r="E264" s="9"/>
    </row>
    <row r="265" ht="12.75">
      <c r="E265" s="9"/>
    </row>
    <row r="266" ht="12.75">
      <c r="E266" s="9"/>
    </row>
    <row r="267" ht="12.75">
      <c r="E267" s="9"/>
    </row>
    <row r="268" ht="12.75">
      <c r="E268" s="9"/>
    </row>
    <row r="269" ht="12.75">
      <c r="E269" s="9"/>
    </row>
    <row r="270" ht="12.75">
      <c r="E270" s="9"/>
    </row>
    <row r="271" ht="12.75">
      <c r="E271" s="9"/>
    </row>
    <row r="272" ht="12.75">
      <c r="E272" s="9"/>
    </row>
    <row r="273" ht="12.75">
      <c r="E273" s="9"/>
    </row>
    <row r="274" ht="12.75">
      <c r="E274" s="9"/>
    </row>
    <row r="275" ht="12.75">
      <c r="E275" s="9"/>
    </row>
    <row r="276" ht="12.75">
      <c r="E276" s="9"/>
    </row>
    <row r="277" ht="12.75">
      <c r="E277" s="9"/>
    </row>
    <row r="278" ht="12.75">
      <c r="E278" s="9"/>
    </row>
    <row r="279" ht="12.75">
      <c r="E279" s="9"/>
    </row>
    <row r="280" ht="12.75">
      <c r="E280" s="9"/>
    </row>
    <row r="281" ht="12.75">
      <c r="E281" s="9"/>
    </row>
    <row r="282" ht="12.75">
      <c r="E282" s="9"/>
    </row>
    <row r="283" ht="12.75">
      <c r="E283" s="9"/>
    </row>
    <row r="284" ht="12.75">
      <c r="E284" s="9"/>
    </row>
    <row r="285" ht="12.75">
      <c r="E285" s="9"/>
    </row>
    <row r="286" ht="12.75">
      <c r="E286" s="9"/>
    </row>
    <row r="287" ht="12.75">
      <c r="E287" s="9"/>
    </row>
    <row r="288" ht="12.75">
      <c r="E288" s="9"/>
    </row>
    <row r="289" ht="12.75">
      <c r="E289" s="9"/>
    </row>
    <row r="290" ht="12.75">
      <c r="E290" s="9"/>
    </row>
    <row r="291" ht="12.75">
      <c r="E291" s="9"/>
    </row>
    <row r="292" ht="12.75">
      <c r="E292" s="9"/>
    </row>
    <row r="293" ht="12.75">
      <c r="E293" s="9"/>
    </row>
    <row r="294" ht="12.75">
      <c r="E294" s="9"/>
    </row>
    <row r="295" ht="12.75">
      <c r="E295" s="9"/>
    </row>
    <row r="296" ht="12.75">
      <c r="E296" s="9"/>
    </row>
    <row r="297" ht="12.75">
      <c r="E297" s="9"/>
    </row>
    <row r="298" ht="12.75">
      <c r="E298" s="9"/>
    </row>
    <row r="299" ht="12.75">
      <c r="E299" s="9"/>
    </row>
    <row r="300" ht="12.75">
      <c r="E300" s="9"/>
    </row>
    <row r="301" ht="12.75">
      <c r="E301" s="9"/>
    </row>
    <row r="302" ht="12.75">
      <c r="E302" s="9"/>
    </row>
    <row r="303" ht="12.75">
      <c r="E303" s="9"/>
    </row>
    <row r="304" ht="12.75">
      <c r="E304" s="9"/>
    </row>
    <row r="305" ht="12.75">
      <c r="E305" s="9"/>
    </row>
    <row r="306" ht="12.75">
      <c r="E306" s="9"/>
    </row>
    <row r="307" ht="12.75">
      <c r="E307" s="9"/>
    </row>
    <row r="308" ht="12.75">
      <c r="E308" s="9"/>
    </row>
    <row r="309" ht="12.75">
      <c r="E309" s="9"/>
    </row>
    <row r="310" ht="12.75">
      <c r="E310" s="9"/>
    </row>
    <row r="311" ht="12.75">
      <c r="E311" s="9"/>
    </row>
    <row r="312" ht="12.75">
      <c r="E312" s="9"/>
    </row>
    <row r="313" ht="12.75">
      <c r="E313" s="9"/>
    </row>
    <row r="314" ht="12.75">
      <c r="E314" s="9"/>
    </row>
    <row r="315" ht="12.75">
      <c r="E315" s="9"/>
    </row>
    <row r="316" ht="12.75">
      <c r="E316" s="9"/>
    </row>
    <row r="317" ht="12.75">
      <c r="E317" s="9"/>
    </row>
    <row r="318" ht="12.75">
      <c r="E318" s="9"/>
    </row>
    <row r="319" ht="12.75">
      <c r="E319" s="9"/>
    </row>
    <row r="320" ht="12.75">
      <c r="E320" s="9"/>
    </row>
    <row r="321" ht="12.75">
      <c r="E321" s="9"/>
    </row>
    <row r="322" ht="12.75">
      <c r="E322" s="9"/>
    </row>
    <row r="323" ht="12.75">
      <c r="E323" s="9"/>
    </row>
    <row r="324" ht="12.75">
      <c r="E324" s="9"/>
    </row>
    <row r="325" ht="12.75">
      <c r="E325" s="9"/>
    </row>
    <row r="326" ht="12.75">
      <c r="E326" s="9"/>
    </row>
    <row r="327" ht="12.75">
      <c r="E327" s="9"/>
    </row>
    <row r="328" ht="12.75">
      <c r="E328" s="9"/>
    </row>
    <row r="329" ht="12.75">
      <c r="E329" s="9"/>
    </row>
    <row r="330" ht="12.75">
      <c r="E330" s="9"/>
    </row>
    <row r="331" ht="12.75">
      <c r="E331" s="9"/>
    </row>
    <row r="332" ht="12.75">
      <c r="E332" s="9"/>
    </row>
    <row r="333" ht="12.75">
      <c r="E333" s="9"/>
    </row>
    <row r="334" ht="12.75">
      <c r="E334" s="9"/>
    </row>
    <row r="335" ht="12.75">
      <c r="E335" s="9"/>
    </row>
    <row r="336" ht="12.75">
      <c r="E336" s="9"/>
    </row>
    <row r="337" ht="12.75">
      <c r="E337" s="9"/>
    </row>
    <row r="338" ht="12.75">
      <c r="E338" s="9"/>
    </row>
    <row r="339" ht="12.75">
      <c r="E339" s="9"/>
    </row>
    <row r="340" ht="12.75">
      <c r="E340" s="9"/>
    </row>
    <row r="341" ht="12.75">
      <c r="E341" s="9"/>
    </row>
    <row r="342" ht="12.75">
      <c r="E342" s="9"/>
    </row>
    <row r="343" ht="12.75">
      <c r="E343" s="9"/>
    </row>
    <row r="344" ht="12.75">
      <c r="E344" s="9"/>
    </row>
    <row r="345" ht="12.75">
      <c r="E345" s="9"/>
    </row>
    <row r="346" ht="12.75">
      <c r="E346" s="9"/>
    </row>
    <row r="347" ht="12.75">
      <c r="E347" s="9"/>
    </row>
    <row r="348" ht="12.75">
      <c r="E348" s="9"/>
    </row>
    <row r="349" ht="12.75">
      <c r="E349" s="9"/>
    </row>
    <row r="350" ht="12.75">
      <c r="E350" s="9"/>
    </row>
    <row r="351" ht="12.75">
      <c r="E351" s="9"/>
    </row>
    <row r="352" ht="12.75">
      <c r="E352" s="9"/>
    </row>
    <row r="353" ht="12.75">
      <c r="E353" s="9"/>
    </row>
    <row r="354" ht="12.75">
      <c r="E354" s="9"/>
    </row>
    <row r="355" ht="12.75">
      <c r="E355" s="9"/>
    </row>
    <row r="356" ht="12.75">
      <c r="E356" s="9"/>
    </row>
    <row r="357" ht="12.75">
      <c r="E357" s="9"/>
    </row>
    <row r="358" ht="12.75">
      <c r="E358" s="9"/>
    </row>
    <row r="359" ht="12.75">
      <c r="E359" s="9"/>
    </row>
    <row r="360" ht="12.75">
      <c r="E360" s="9"/>
    </row>
    <row r="361" ht="12.75">
      <c r="E361" s="9"/>
    </row>
    <row r="362" ht="12.75">
      <c r="E362" s="9"/>
    </row>
    <row r="363" ht="12.75">
      <c r="E363" s="9"/>
    </row>
    <row r="364" ht="12.75">
      <c r="E364" s="9"/>
    </row>
    <row r="365" ht="12.75">
      <c r="E365" s="9"/>
    </row>
    <row r="366" ht="12.75">
      <c r="E366" s="9"/>
    </row>
    <row r="367" ht="12.75">
      <c r="E367" s="9"/>
    </row>
    <row r="368" ht="12.75">
      <c r="E368" s="9"/>
    </row>
    <row r="369" ht="12.75">
      <c r="E369" s="9"/>
    </row>
    <row r="370" ht="12.75">
      <c r="E370" s="9"/>
    </row>
    <row r="371" ht="12.75">
      <c r="E371" s="9"/>
    </row>
    <row r="372" ht="12.75">
      <c r="E372" s="9"/>
    </row>
    <row r="373" ht="12.75">
      <c r="E373" s="9"/>
    </row>
    <row r="374" ht="12.75">
      <c r="E374" s="9"/>
    </row>
    <row r="375" ht="12.75">
      <c r="E375" s="9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384" ht="12.75">
      <c r="E384" s="9"/>
    </row>
    <row r="385" ht="12.75">
      <c r="E385" s="9"/>
    </row>
    <row r="386" ht="12.75">
      <c r="E386" s="9"/>
    </row>
    <row r="387" ht="12.75">
      <c r="E387" s="9"/>
    </row>
    <row r="388" ht="12.75">
      <c r="E388" s="9"/>
    </row>
    <row r="389" ht="12.75">
      <c r="E389" s="9"/>
    </row>
    <row r="390" ht="12.75">
      <c r="E390" s="9"/>
    </row>
    <row r="391" ht="12.75">
      <c r="E391" s="9"/>
    </row>
    <row r="392" ht="12.75">
      <c r="E392" s="9"/>
    </row>
    <row r="393" ht="12.75">
      <c r="E393" s="9"/>
    </row>
    <row r="394" ht="12.75">
      <c r="E394" s="9"/>
    </row>
    <row r="395" ht="12.75">
      <c r="E395" s="9"/>
    </row>
    <row r="396" ht="12.75">
      <c r="E396" s="9"/>
    </row>
    <row r="397" ht="12.75">
      <c r="E397" s="9"/>
    </row>
    <row r="398" ht="12.75">
      <c r="E398" s="9"/>
    </row>
    <row r="399" ht="12.75">
      <c r="E399" s="9"/>
    </row>
    <row r="400" ht="12.75">
      <c r="E400" s="9"/>
    </row>
    <row r="401" ht="12.75">
      <c r="E401" s="9"/>
    </row>
    <row r="402" ht="12.75">
      <c r="E402" s="9"/>
    </row>
    <row r="403" ht="12.75">
      <c r="E403" s="9"/>
    </row>
    <row r="404" ht="12.75">
      <c r="E404" s="9"/>
    </row>
    <row r="405" ht="12.75">
      <c r="E405" s="9"/>
    </row>
    <row r="406" ht="12.75">
      <c r="E406" s="9"/>
    </row>
    <row r="407" ht="12.75">
      <c r="E407" s="9"/>
    </row>
    <row r="408" ht="12.75">
      <c r="E408" s="9"/>
    </row>
    <row r="409" ht="12.75">
      <c r="E409" s="9"/>
    </row>
    <row r="410" ht="12.75">
      <c r="E410" s="9"/>
    </row>
    <row r="411" ht="12.75">
      <c r="E411" s="9"/>
    </row>
    <row r="412" ht="12.75">
      <c r="E412" s="9"/>
    </row>
    <row r="413" ht="12.75">
      <c r="E413" s="9"/>
    </row>
    <row r="414" ht="12.75">
      <c r="E414" s="9"/>
    </row>
    <row r="415" ht="12.75">
      <c r="E415" s="9"/>
    </row>
    <row r="416" ht="12.75">
      <c r="E416" s="9"/>
    </row>
    <row r="417" ht="12.75">
      <c r="E417" s="9"/>
    </row>
    <row r="418" ht="12.75">
      <c r="E418" s="9"/>
    </row>
    <row r="419" ht="12.75">
      <c r="E419" s="9"/>
    </row>
    <row r="420" ht="12.75">
      <c r="E420" s="9"/>
    </row>
    <row r="421" ht="12.75">
      <c r="E421" s="9"/>
    </row>
    <row r="422" ht="12.75">
      <c r="E422" s="9"/>
    </row>
    <row r="423" ht="12.75">
      <c r="E423" s="9"/>
    </row>
    <row r="424" ht="12.75">
      <c r="E424" s="9"/>
    </row>
    <row r="425" ht="12.75">
      <c r="E425" s="9"/>
    </row>
    <row r="426" ht="12.75">
      <c r="E426" s="9"/>
    </row>
    <row r="427" ht="12.75">
      <c r="E427" s="9"/>
    </row>
    <row r="428" ht="12.75">
      <c r="E428" s="9"/>
    </row>
    <row r="429" ht="12.75">
      <c r="E429" s="9"/>
    </row>
    <row r="430" ht="12.75">
      <c r="E430" s="9"/>
    </row>
    <row r="431" ht="12.75">
      <c r="E431" s="9"/>
    </row>
    <row r="432" ht="12.75">
      <c r="E432" s="9"/>
    </row>
    <row r="433" ht="12.75">
      <c r="E433" s="9"/>
    </row>
    <row r="434" ht="12.75">
      <c r="E434" s="9"/>
    </row>
    <row r="435" ht="12.75">
      <c r="E435" s="9"/>
    </row>
    <row r="436" ht="12.75">
      <c r="E436" s="9"/>
    </row>
    <row r="437" ht="12.75">
      <c r="E437" s="9"/>
    </row>
    <row r="438" ht="12.75">
      <c r="E438" s="9"/>
    </row>
    <row r="439" ht="12.75">
      <c r="E439" s="9"/>
    </row>
    <row r="440" ht="12.75">
      <c r="E440" s="9"/>
    </row>
    <row r="441" ht="12.75">
      <c r="E441" s="9"/>
    </row>
    <row r="442" ht="12.75">
      <c r="E442" s="9"/>
    </row>
    <row r="443" ht="12.75">
      <c r="E443" s="9"/>
    </row>
    <row r="444" ht="12.75">
      <c r="E444" s="9"/>
    </row>
    <row r="445" ht="12.75">
      <c r="E445" s="9"/>
    </row>
    <row r="446" ht="12.75">
      <c r="E446" s="9"/>
    </row>
    <row r="447" ht="12.75">
      <c r="E447" s="9"/>
    </row>
    <row r="448" ht="12.75">
      <c r="E448" s="9"/>
    </row>
    <row r="449" ht="12.75">
      <c r="E449" s="9"/>
    </row>
    <row r="450" ht="12.75">
      <c r="E450" s="9"/>
    </row>
    <row r="451" ht="12.75">
      <c r="E451" s="9"/>
    </row>
    <row r="452" ht="12.75">
      <c r="E452" s="9"/>
    </row>
    <row r="453" ht="12.75">
      <c r="E453" s="9"/>
    </row>
    <row r="454" ht="12.75">
      <c r="E454" s="9"/>
    </row>
    <row r="455" ht="12.75">
      <c r="E455" s="9"/>
    </row>
    <row r="456" ht="12.75">
      <c r="E456" s="9"/>
    </row>
    <row r="457" ht="12.75">
      <c r="E457" s="9"/>
    </row>
    <row r="458" ht="12.75">
      <c r="E458" s="9"/>
    </row>
    <row r="459" ht="12.75">
      <c r="E459" s="9"/>
    </row>
    <row r="460" ht="12.75">
      <c r="E460" s="9"/>
    </row>
    <row r="461" ht="12.75">
      <c r="E461" s="9"/>
    </row>
    <row r="462" ht="12.75">
      <c r="E462" s="9"/>
    </row>
    <row r="463" ht="12.75">
      <c r="E463" s="9"/>
    </row>
    <row r="464" ht="12.75">
      <c r="E464" s="9"/>
    </row>
    <row r="465" ht="12.75">
      <c r="E465" s="9"/>
    </row>
    <row r="466" ht="12.75">
      <c r="E466" s="9"/>
    </row>
    <row r="467" ht="12.75">
      <c r="E467" s="9"/>
    </row>
    <row r="468" ht="12.75">
      <c r="E468" s="9"/>
    </row>
    <row r="469" ht="12.75">
      <c r="E469" s="9"/>
    </row>
    <row r="470" ht="12.75">
      <c r="E470" s="9"/>
    </row>
    <row r="471" ht="12.75">
      <c r="E471" s="9"/>
    </row>
    <row r="472" ht="12.75">
      <c r="E472" s="9"/>
    </row>
    <row r="473" ht="12.75">
      <c r="E473" s="9"/>
    </row>
    <row r="474" ht="12.75">
      <c r="E474" s="9"/>
    </row>
    <row r="475" ht="12.75">
      <c r="E475" s="9"/>
    </row>
    <row r="476" ht="12.75">
      <c r="E476" s="9"/>
    </row>
    <row r="477" ht="12.75">
      <c r="E477" s="9"/>
    </row>
    <row r="478" ht="12.75">
      <c r="E478" s="9"/>
    </row>
    <row r="479" ht="12.75">
      <c r="E479" s="9"/>
    </row>
    <row r="480" ht="12.75">
      <c r="E480" s="9"/>
    </row>
    <row r="481" ht="12.75">
      <c r="E481" s="9"/>
    </row>
    <row r="482" ht="12.75">
      <c r="E482" s="9"/>
    </row>
    <row r="483" ht="12.75">
      <c r="E483" s="9"/>
    </row>
    <row r="484" ht="12.75">
      <c r="E484" s="9"/>
    </row>
    <row r="485" ht="12.75">
      <c r="E485" s="9"/>
    </row>
    <row r="486" ht="12.75">
      <c r="E486" s="9"/>
    </row>
    <row r="487" ht="12.75">
      <c r="E487" s="9"/>
    </row>
    <row r="488" ht="12.75">
      <c r="E488" s="9"/>
    </row>
    <row r="489" ht="12.75">
      <c r="E489" s="9"/>
    </row>
    <row r="490" ht="12.75">
      <c r="E490" s="9"/>
    </row>
    <row r="491" ht="12.75">
      <c r="E491" s="9"/>
    </row>
    <row r="492" ht="12.75">
      <c r="E492" s="9"/>
    </row>
    <row r="493" ht="12.75">
      <c r="E493" s="9"/>
    </row>
    <row r="494" ht="12.75">
      <c r="E494" s="9"/>
    </row>
    <row r="495" ht="12.75">
      <c r="E495" s="9"/>
    </row>
    <row r="496" ht="12.75">
      <c r="E496" s="9"/>
    </row>
    <row r="497" ht="12.75">
      <c r="E497" s="9"/>
    </row>
    <row r="498" ht="12.75">
      <c r="E498" s="9"/>
    </row>
    <row r="499" ht="12.75">
      <c r="E499" s="9"/>
    </row>
    <row r="500" ht="12.75">
      <c r="E500" s="9"/>
    </row>
    <row r="501" ht="12.75">
      <c r="E501" s="9"/>
    </row>
    <row r="502" ht="12.75">
      <c r="E502" s="9"/>
    </row>
    <row r="503" ht="12.75">
      <c r="E503" s="9"/>
    </row>
    <row r="504" ht="12.75">
      <c r="E504" s="9"/>
    </row>
    <row r="505" ht="12.75">
      <c r="E505" s="9"/>
    </row>
    <row r="506" ht="12.75">
      <c r="E506" s="9"/>
    </row>
    <row r="507" ht="12.75">
      <c r="E507" s="9"/>
    </row>
    <row r="508" ht="12.75">
      <c r="E508" s="9"/>
    </row>
    <row r="509" ht="12.75">
      <c r="E509" s="9"/>
    </row>
    <row r="510" ht="12.75">
      <c r="E510" s="9"/>
    </row>
    <row r="511" ht="12.75">
      <c r="E511" s="9"/>
    </row>
    <row r="512" ht="12.75">
      <c r="E512" s="9"/>
    </row>
    <row r="513" ht="12.75">
      <c r="E513" s="9"/>
    </row>
    <row r="514" ht="12.75">
      <c r="E514" s="9"/>
    </row>
    <row r="515" ht="12.75">
      <c r="E515" s="9"/>
    </row>
    <row r="516" ht="12.75">
      <c r="E516" s="9"/>
    </row>
    <row r="517" ht="12.75">
      <c r="E517" s="9"/>
    </row>
    <row r="518" ht="12.75">
      <c r="E518" s="9"/>
    </row>
    <row r="519" ht="12.75">
      <c r="E519" s="9"/>
    </row>
    <row r="520" ht="12.75">
      <c r="E520" s="9"/>
    </row>
    <row r="521" ht="12.75">
      <c r="E521" s="9"/>
    </row>
    <row r="522" ht="12.75">
      <c r="E522" s="9"/>
    </row>
    <row r="523" ht="12.75">
      <c r="E523" s="9"/>
    </row>
    <row r="524" ht="12.75">
      <c r="E524" s="9"/>
    </row>
    <row r="525" ht="12.75">
      <c r="E525" s="9"/>
    </row>
    <row r="526" ht="12.75">
      <c r="E526" s="9"/>
    </row>
    <row r="527" ht="12.75">
      <c r="E527" s="9"/>
    </row>
    <row r="528" ht="12.75">
      <c r="E528" s="9"/>
    </row>
    <row r="529" ht="12.75">
      <c r="E529" s="9"/>
    </row>
    <row r="530" ht="12.75">
      <c r="E530" s="9"/>
    </row>
    <row r="531" ht="12.75">
      <c r="E531" s="9"/>
    </row>
    <row r="532" ht="12.75">
      <c r="E532" s="9"/>
    </row>
    <row r="533" ht="12.75">
      <c r="E533" s="9"/>
    </row>
    <row r="534" ht="12.75">
      <c r="E534" s="9"/>
    </row>
    <row r="535" ht="12.75">
      <c r="E535" s="9"/>
    </row>
    <row r="536" ht="12.75">
      <c r="E536" s="9"/>
    </row>
    <row r="537" ht="12.75">
      <c r="E537" s="9"/>
    </row>
    <row r="538" ht="12.75">
      <c r="E538" s="9"/>
    </row>
    <row r="539" ht="12.75">
      <c r="E539" s="9"/>
    </row>
    <row r="540" ht="12.75">
      <c r="E540" s="9"/>
    </row>
    <row r="541" ht="12.75">
      <c r="E541" s="9"/>
    </row>
    <row r="542" ht="12.75">
      <c r="E542" s="9"/>
    </row>
    <row r="543" ht="12.75">
      <c r="E543" s="9"/>
    </row>
    <row r="544" ht="12.75">
      <c r="E544" s="9"/>
    </row>
    <row r="545" ht="12.75">
      <c r="E545" s="9"/>
    </row>
    <row r="546" ht="12.75">
      <c r="E546" s="9"/>
    </row>
    <row r="547" ht="12.75">
      <c r="E547" s="9"/>
    </row>
    <row r="548" ht="12.75">
      <c r="E548" s="9"/>
    </row>
    <row r="549" ht="12.75">
      <c r="E549" s="9"/>
    </row>
    <row r="550" ht="12.75">
      <c r="E550" s="9"/>
    </row>
    <row r="551" ht="12.75">
      <c r="E551" s="9"/>
    </row>
    <row r="552" ht="12.75">
      <c r="E552" s="9"/>
    </row>
    <row r="553" ht="12.75">
      <c r="E553" s="9"/>
    </row>
    <row r="554" ht="12.75">
      <c r="E554" s="9"/>
    </row>
    <row r="555" ht="12.75">
      <c r="E555" s="9"/>
    </row>
    <row r="556" ht="12.75">
      <c r="E556" s="9"/>
    </row>
    <row r="557" ht="12.75">
      <c r="E557" s="9"/>
    </row>
    <row r="558" ht="12.75">
      <c r="E558" s="9"/>
    </row>
    <row r="559" ht="12.75">
      <c r="E559" s="9"/>
    </row>
    <row r="560" ht="12.75">
      <c r="E560" s="9"/>
    </row>
    <row r="561" ht="12.75">
      <c r="E561" s="9"/>
    </row>
    <row r="562" ht="12.75">
      <c r="E562" s="9"/>
    </row>
    <row r="563" ht="12.75">
      <c r="E563" s="9"/>
    </row>
    <row r="564" ht="12.75">
      <c r="E564" s="9"/>
    </row>
    <row r="565" ht="12.75">
      <c r="E565" s="9"/>
    </row>
    <row r="566" ht="12.75">
      <c r="E566" s="9"/>
    </row>
    <row r="567" ht="12.75">
      <c r="E567" s="9"/>
    </row>
    <row r="568" ht="12.75">
      <c r="E568" s="9"/>
    </row>
    <row r="569" ht="12.75">
      <c r="E569" s="9"/>
    </row>
    <row r="570" ht="12.75">
      <c r="E570" s="9"/>
    </row>
    <row r="571" ht="12.75">
      <c r="E571" s="9"/>
    </row>
    <row r="572" ht="12.75">
      <c r="E572" s="9"/>
    </row>
    <row r="573" ht="12.75">
      <c r="E573" s="9"/>
    </row>
    <row r="574" ht="12.75">
      <c r="E574" s="9"/>
    </row>
    <row r="575" ht="12.75">
      <c r="E575" s="9"/>
    </row>
    <row r="576" ht="12.75">
      <c r="E576" s="9"/>
    </row>
    <row r="577" ht="12.75">
      <c r="E577" s="9"/>
    </row>
    <row r="578" ht="12.75">
      <c r="E578" s="9"/>
    </row>
    <row r="579" ht="12.75">
      <c r="E579" s="9"/>
    </row>
    <row r="580" ht="12.75">
      <c r="E580" s="9"/>
    </row>
    <row r="581" ht="12.75">
      <c r="E581" s="9"/>
    </row>
    <row r="582" ht="12.75">
      <c r="E582" s="9"/>
    </row>
    <row r="583" ht="12.75">
      <c r="E583" s="9"/>
    </row>
    <row r="584" ht="12.75">
      <c r="E584" s="9"/>
    </row>
    <row r="585" ht="12.75">
      <c r="E585" s="9"/>
    </row>
    <row r="586" ht="12.75">
      <c r="E586" s="9"/>
    </row>
    <row r="587" ht="12.75">
      <c r="E587" s="9"/>
    </row>
    <row r="588" ht="12.75">
      <c r="E588" s="9"/>
    </row>
    <row r="589" ht="12.75">
      <c r="E589" s="9"/>
    </row>
    <row r="590" ht="12.75">
      <c r="E590" s="9"/>
    </row>
    <row r="591" ht="12.75">
      <c r="E591" s="9"/>
    </row>
    <row r="592" ht="12.75">
      <c r="E592" s="9"/>
    </row>
    <row r="593" ht="12.75">
      <c r="E593" s="9"/>
    </row>
    <row r="594" ht="12.75">
      <c r="E594" s="9"/>
    </row>
    <row r="595" ht="12.75">
      <c r="E595" s="9"/>
    </row>
    <row r="596" ht="12.75">
      <c r="E596" s="9"/>
    </row>
    <row r="597" ht="12.75">
      <c r="E597" s="9"/>
    </row>
    <row r="598" ht="12.75">
      <c r="E598" s="9"/>
    </row>
    <row r="599" ht="12.75">
      <c r="E599" s="9"/>
    </row>
    <row r="600" ht="12.75">
      <c r="E600" s="9"/>
    </row>
    <row r="601" ht="12.75">
      <c r="E601" s="9"/>
    </row>
    <row r="602" ht="12.75">
      <c r="E602" s="9"/>
    </row>
    <row r="603" ht="12.75">
      <c r="E603" s="9"/>
    </row>
    <row r="604" ht="12.75">
      <c r="E604" s="9"/>
    </row>
    <row r="605" ht="12.75">
      <c r="E605" s="9"/>
    </row>
    <row r="606" ht="12.75">
      <c r="E606" s="9"/>
    </row>
    <row r="607" ht="12.75">
      <c r="E607" s="9"/>
    </row>
    <row r="608" ht="12.75">
      <c r="E608" s="9"/>
    </row>
    <row r="609" ht="12.75">
      <c r="E609" s="9"/>
    </row>
    <row r="610" ht="12.75">
      <c r="E610" s="9"/>
    </row>
    <row r="611" ht="12.75">
      <c r="E611" s="9"/>
    </row>
    <row r="612" ht="12.75">
      <c r="E612" s="9"/>
    </row>
    <row r="613" ht="12.75">
      <c r="E613" s="9"/>
    </row>
    <row r="614" ht="12.75">
      <c r="E614" s="9"/>
    </row>
    <row r="615" ht="12.75">
      <c r="E615" s="9"/>
    </row>
    <row r="616" ht="12.75">
      <c r="E616" s="9"/>
    </row>
    <row r="617" ht="12.75">
      <c r="E617" s="9"/>
    </row>
    <row r="618" ht="12.75">
      <c r="E618" s="9"/>
    </row>
    <row r="619" ht="12.75">
      <c r="E619" s="9"/>
    </row>
    <row r="620" ht="12.75">
      <c r="E620" s="9"/>
    </row>
    <row r="621" ht="12.75">
      <c r="E621" s="9"/>
    </row>
    <row r="622" ht="12.75">
      <c r="E622" s="9"/>
    </row>
    <row r="623" ht="12.75">
      <c r="E623" s="9"/>
    </row>
    <row r="624" ht="12.75">
      <c r="E624" s="9"/>
    </row>
    <row r="625" ht="12.75">
      <c r="E625" s="9"/>
    </row>
    <row r="626" ht="12.75">
      <c r="E626" s="9"/>
    </row>
    <row r="627" ht="12.75">
      <c r="E627" s="9"/>
    </row>
    <row r="628" ht="12.75">
      <c r="E628" s="9"/>
    </row>
    <row r="629" ht="12.75">
      <c r="E629" s="9"/>
    </row>
    <row r="630" ht="12.75">
      <c r="E630" s="9"/>
    </row>
    <row r="631" ht="12.75">
      <c r="E631" s="9"/>
    </row>
    <row r="632" ht="12.75">
      <c r="E632" s="9"/>
    </row>
    <row r="633" ht="12.75">
      <c r="E633" s="9"/>
    </row>
    <row r="634" ht="12.75">
      <c r="E634" s="9"/>
    </row>
    <row r="635" ht="12.75">
      <c r="E635" s="9"/>
    </row>
    <row r="636" ht="12.75">
      <c r="E636" s="9"/>
    </row>
    <row r="637" ht="12.75">
      <c r="E637" s="9"/>
    </row>
    <row r="638" ht="12.75">
      <c r="E638" s="9"/>
    </row>
    <row r="639" ht="12.75">
      <c r="E639" s="9"/>
    </row>
    <row r="640" ht="12.75">
      <c r="E640" s="9"/>
    </row>
    <row r="641" ht="12.75">
      <c r="E641" s="9"/>
    </row>
    <row r="642" ht="12.75">
      <c r="E642" s="9"/>
    </row>
    <row r="643" ht="12.75">
      <c r="E643" s="9"/>
    </row>
    <row r="644" ht="12.75">
      <c r="E644" s="9"/>
    </row>
    <row r="645" ht="12.75">
      <c r="E645" s="9"/>
    </row>
    <row r="646" ht="12.75">
      <c r="E646" s="9"/>
    </row>
    <row r="647" ht="12.75">
      <c r="E647" s="9"/>
    </row>
    <row r="648" ht="12.75">
      <c r="E648" s="9"/>
    </row>
    <row r="649" ht="12.75">
      <c r="E649" s="9"/>
    </row>
    <row r="650" ht="12.75">
      <c r="E650" s="9"/>
    </row>
    <row r="651" ht="12.75">
      <c r="E651" s="9"/>
    </row>
    <row r="652" ht="12.75">
      <c r="E652" s="9"/>
    </row>
    <row r="653" ht="12.75">
      <c r="E653" s="9"/>
    </row>
    <row r="654" ht="12.75">
      <c r="E654" s="9"/>
    </row>
    <row r="655" ht="12.75">
      <c r="E655" s="9"/>
    </row>
    <row r="656" ht="12.75">
      <c r="E656" s="9"/>
    </row>
    <row r="657" ht="12.75">
      <c r="E657" s="9"/>
    </row>
    <row r="658" ht="12.75">
      <c r="E658" s="9"/>
    </row>
    <row r="659" ht="12.75">
      <c r="E659" s="9"/>
    </row>
    <row r="660" ht="12.75">
      <c r="E660" s="9"/>
    </row>
    <row r="661" ht="12.75">
      <c r="E661" s="9"/>
    </row>
    <row r="662" ht="12.75">
      <c r="E662" s="9"/>
    </row>
    <row r="663" ht="12.75">
      <c r="E663" s="9"/>
    </row>
    <row r="664" ht="12.75">
      <c r="E664" s="9"/>
    </row>
    <row r="665" ht="12.75">
      <c r="E665" s="9"/>
    </row>
    <row r="666" ht="12.75">
      <c r="E666" s="9"/>
    </row>
    <row r="667" ht="12.75">
      <c r="E667" s="9"/>
    </row>
    <row r="668" ht="12.75">
      <c r="E668" s="9"/>
    </row>
    <row r="669" ht="12.75">
      <c r="E669" s="9"/>
    </row>
    <row r="670" ht="12.75">
      <c r="E670" s="9"/>
    </row>
    <row r="671" ht="12.75">
      <c r="E671" s="9"/>
    </row>
    <row r="672" ht="12.75">
      <c r="E672" s="9"/>
    </row>
    <row r="673" ht="12.75">
      <c r="E673" s="9"/>
    </row>
    <row r="674" ht="12.75">
      <c r="E674" s="9"/>
    </row>
    <row r="675" ht="12.75">
      <c r="E675" s="9"/>
    </row>
    <row r="676" ht="12.75">
      <c r="E676" s="9"/>
    </row>
    <row r="677" ht="12.75">
      <c r="E677" s="9"/>
    </row>
    <row r="678" ht="12.75">
      <c r="E678" s="9"/>
    </row>
    <row r="679" ht="12.75">
      <c r="E679" s="9"/>
    </row>
    <row r="680" ht="12.75">
      <c r="E680" s="9"/>
    </row>
    <row r="681" ht="12.75">
      <c r="E681" s="9"/>
    </row>
    <row r="682" ht="12.75">
      <c r="E682" s="9"/>
    </row>
    <row r="683" ht="12.75">
      <c r="E683" s="9"/>
    </row>
    <row r="684" ht="12.75">
      <c r="E684" s="9"/>
    </row>
    <row r="685" ht="12.75">
      <c r="E685" s="9"/>
    </row>
    <row r="686" ht="12.75">
      <c r="E686" s="9"/>
    </row>
    <row r="687" ht="12.75">
      <c r="E687" s="9"/>
    </row>
    <row r="688" ht="12.75">
      <c r="E688" s="9"/>
    </row>
    <row r="689" ht="12.75">
      <c r="E689" s="9"/>
    </row>
    <row r="690" ht="12.75">
      <c r="E690" s="9"/>
    </row>
    <row r="691" ht="12.75">
      <c r="E691" s="9"/>
    </row>
    <row r="692" ht="12.75">
      <c r="E692" s="9"/>
    </row>
    <row r="693" ht="12.75">
      <c r="E693" s="9"/>
    </row>
    <row r="694" ht="12.75">
      <c r="E694" s="9"/>
    </row>
    <row r="695" ht="12.75">
      <c r="E695" s="9"/>
    </row>
    <row r="696" ht="12.75">
      <c r="E696" s="9"/>
    </row>
    <row r="697" ht="12.75">
      <c r="E697" s="9"/>
    </row>
    <row r="698" ht="12.75">
      <c r="E698" s="9"/>
    </row>
    <row r="699" ht="12.75">
      <c r="E699" s="9"/>
    </row>
    <row r="700" ht="12.75">
      <c r="E700" s="9"/>
    </row>
    <row r="701" ht="12.75">
      <c r="E701" s="9"/>
    </row>
    <row r="702" ht="12.75">
      <c r="E702" s="9"/>
    </row>
    <row r="703" ht="12.75">
      <c r="E703" s="9"/>
    </row>
    <row r="704" ht="12.75">
      <c r="E704" s="9"/>
    </row>
    <row r="705" ht="12.75">
      <c r="E705" s="9"/>
    </row>
    <row r="706" ht="12.75">
      <c r="E706" s="9"/>
    </row>
    <row r="707" ht="12.75">
      <c r="E707" s="9"/>
    </row>
    <row r="708" ht="12.75">
      <c r="E708" s="9"/>
    </row>
    <row r="709" ht="12.75">
      <c r="E709" s="9"/>
    </row>
    <row r="710" ht="12.75">
      <c r="E710" s="9"/>
    </row>
    <row r="711" ht="12.75">
      <c r="E711" s="9"/>
    </row>
    <row r="712" ht="12.75">
      <c r="E712" s="9"/>
    </row>
    <row r="713" ht="12.75">
      <c r="E713" s="9"/>
    </row>
    <row r="714" ht="12.75">
      <c r="E714" s="9"/>
    </row>
    <row r="715" ht="12.75">
      <c r="E715" s="9"/>
    </row>
    <row r="716" ht="12.75">
      <c r="E716" s="9"/>
    </row>
    <row r="717" ht="12.75">
      <c r="E717" s="9"/>
    </row>
    <row r="718" ht="12.75">
      <c r="E718" s="9"/>
    </row>
    <row r="719" ht="12.75">
      <c r="E719" s="9"/>
    </row>
    <row r="720" ht="12.75">
      <c r="E720" s="9"/>
    </row>
    <row r="721" ht="12.75">
      <c r="E721" s="9"/>
    </row>
    <row r="722" ht="12.75">
      <c r="E722" s="9"/>
    </row>
    <row r="723" ht="12.75">
      <c r="E723" s="9"/>
    </row>
    <row r="724" ht="12.75">
      <c r="E724" s="9"/>
    </row>
    <row r="725" ht="12.75">
      <c r="E725" s="9"/>
    </row>
    <row r="726" ht="12.75">
      <c r="E726" s="9"/>
    </row>
    <row r="727" ht="12.75">
      <c r="E727" s="9"/>
    </row>
    <row r="728" ht="12.75">
      <c r="E728" s="9"/>
    </row>
    <row r="729" ht="12.75">
      <c r="E729" s="9"/>
    </row>
    <row r="730" ht="12.75">
      <c r="E730" s="9"/>
    </row>
    <row r="731" ht="12.75">
      <c r="E731" s="9"/>
    </row>
    <row r="732" ht="12.75">
      <c r="E732" s="9"/>
    </row>
    <row r="733" ht="12.75">
      <c r="E733" s="9"/>
    </row>
    <row r="734" ht="12.75">
      <c r="E734" s="9"/>
    </row>
    <row r="735" ht="12.75">
      <c r="E735" s="9"/>
    </row>
    <row r="736" ht="12.75">
      <c r="E736" s="9"/>
    </row>
    <row r="737" ht="12.75">
      <c r="E737" s="9"/>
    </row>
    <row r="738" ht="12.75">
      <c r="E738" s="9"/>
    </row>
    <row r="739" ht="12.75">
      <c r="E739" s="9"/>
    </row>
    <row r="740" ht="12.75">
      <c r="E740" s="9"/>
    </row>
    <row r="741" ht="12.75">
      <c r="E741" s="9"/>
    </row>
    <row r="742" ht="12.75">
      <c r="E742" s="9"/>
    </row>
    <row r="743" ht="12.75">
      <c r="E743" s="9"/>
    </row>
    <row r="744" ht="12.75">
      <c r="E744" s="9"/>
    </row>
    <row r="745" ht="12.75">
      <c r="E745" s="9"/>
    </row>
    <row r="746" ht="12.75">
      <c r="E746" s="9"/>
    </row>
    <row r="747" ht="12.75">
      <c r="E747" s="9"/>
    </row>
    <row r="748" ht="12.75">
      <c r="E748" s="9"/>
    </row>
    <row r="749" ht="12.75">
      <c r="E749" s="9"/>
    </row>
    <row r="750" ht="12.75">
      <c r="E750" s="9"/>
    </row>
    <row r="751" ht="12.75">
      <c r="E751" s="9"/>
    </row>
    <row r="752" ht="12.75">
      <c r="E752" s="9"/>
    </row>
    <row r="753" ht="12.75">
      <c r="E753" s="9"/>
    </row>
    <row r="754" ht="12.75">
      <c r="E754" s="9"/>
    </row>
    <row r="755" ht="12.75">
      <c r="E755" s="9"/>
    </row>
    <row r="756" ht="12.75">
      <c r="E756" s="9"/>
    </row>
    <row r="757" ht="12.75">
      <c r="E757" s="9"/>
    </row>
    <row r="758" ht="12.75">
      <c r="E758" s="9"/>
    </row>
    <row r="759" ht="12.75">
      <c r="E759" s="9"/>
    </row>
    <row r="760" ht="12.75">
      <c r="E760" s="9"/>
    </row>
    <row r="761" ht="12.75">
      <c r="E761" s="9"/>
    </row>
    <row r="762" ht="12.75">
      <c r="E762" s="9"/>
    </row>
    <row r="763" ht="12.75">
      <c r="E763" s="9"/>
    </row>
    <row r="764" ht="12.75">
      <c r="E764" s="9"/>
    </row>
    <row r="765" ht="12.75">
      <c r="E765" s="9"/>
    </row>
    <row r="766" ht="12.75">
      <c r="E766" s="9"/>
    </row>
    <row r="767" ht="12.75">
      <c r="E767" s="9"/>
    </row>
    <row r="768" ht="12.75">
      <c r="E768" s="9"/>
    </row>
    <row r="769" ht="12.75">
      <c r="E769" s="9"/>
    </row>
    <row r="770" ht="12.75">
      <c r="E770" s="9"/>
    </row>
    <row r="771" ht="12.75">
      <c r="E771" s="9"/>
    </row>
    <row r="772" ht="12.75">
      <c r="E772" s="9"/>
    </row>
    <row r="773" ht="12.75">
      <c r="E773" s="9"/>
    </row>
    <row r="774" ht="12.75">
      <c r="E774" s="9"/>
    </row>
    <row r="775" ht="12.75">
      <c r="E775" s="9"/>
    </row>
    <row r="776" ht="12.75">
      <c r="E776" s="9"/>
    </row>
    <row r="777" ht="12.75">
      <c r="E777" s="9"/>
    </row>
    <row r="778" ht="12.75">
      <c r="E778" s="9"/>
    </row>
    <row r="779" ht="12.75">
      <c r="E779" s="9"/>
    </row>
    <row r="780" ht="12.75">
      <c r="E780" s="9"/>
    </row>
    <row r="781" ht="12.75">
      <c r="E781" s="9"/>
    </row>
    <row r="782" ht="12.75">
      <c r="E782" s="9"/>
    </row>
    <row r="783" ht="12.75">
      <c r="E783" s="9"/>
    </row>
    <row r="784" ht="12.75">
      <c r="E784" s="9"/>
    </row>
    <row r="785" ht="12.75">
      <c r="E785" s="9"/>
    </row>
    <row r="786" ht="12.75">
      <c r="E786" s="9"/>
    </row>
    <row r="787" ht="12.75">
      <c r="E787" s="9"/>
    </row>
    <row r="788" ht="12.75">
      <c r="E788" s="9"/>
    </row>
    <row r="789" ht="12.75">
      <c r="E789" s="9"/>
    </row>
    <row r="790" ht="12.75">
      <c r="E790" s="9"/>
    </row>
    <row r="791" ht="12.75">
      <c r="E791" s="9"/>
    </row>
    <row r="792" ht="12.75">
      <c r="E792" s="9"/>
    </row>
    <row r="793" ht="12.75">
      <c r="E793" s="9"/>
    </row>
    <row r="794" ht="12.75">
      <c r="E794" s="9"/>
    </row>
    <row r="795" ht="12.75">
      <c r="E795" s="9"/>
    </row>
    <row r="796" ht="12.75">
      <c r="E796" s="9"/>
    </row>
    <row r="797" ht="12.75">
      <c r="E797" s="9"/>
    </row>
    <row r="798" ht="12.75">
      <c r="E798" s="9"/>
    </row>
    <row r="799" ht="12.75">
      <c r="E799" s="9"/>
    </row>
    <row r="800" ht="12.75">
      <c r="E800" s="9"/>
    </row>
    <row r="801" ht="12.75">
      <c r="E801" s="9"/>
    </row>
    <row r="802" ht="12.75">
      <c r="E802" s="9"/>
    </row>
    <row r="803" ht="12.75">
      <c r="E803" s="9"/>
    </row>
    <row r="804" ht="12.75">
      <c r="E804" s="9"/>
    </row>
    <row r="805" ht="12.75">
      <c r="E805" s="9"/>
    </row>
    <row r="806" ht="12.75">
      <c r="E806" s="9"/>
    </row>
    <row r="807" ht="12.75">
      <c r="E807" s="9"/>
    </row>
    <row r="808" ht="12.75">
      <c r="E808" s="9"/>
    </row>
    <row r="809" ht="12.75">
      <c r="E809" s="9"/>
    </row>
    <row r="810" ht="12.75">
      <c r="E810" s="9"/>
    </row>
    <row r="811" ht="12.75">
      <c r="E811" s="9"/>
    </row>
    <row r="812" ht="12.75">
      <c r="E812" s="9"/>
    </row>
    <row r="813" ht="12.75">
      <c r="E813" s="9"/>
    </row>
    <row r="814" ht="12.75">
      <c r="E814" s="9"/>
    </row>
    <row r="815" ht="12.75">
      <c r="E815" s="9"/>
    </row>
    <row r="816" ht="12.75">
      <c r="E816" s="9"/>
    </row>
    <row r="817" ht="12.75">
      <c r="E817" s="9"/>
    </row>
    <row r="818" ht="12.75">
      <c r="E818" s="9"/>
    </row>
    <row r="819" ht="12.75">
      <c r="E819" s="9"/>
    </row>
    <row r="820" ht="12.75">
      <c r="E820" s="9"/>
    </row>
    <row r="821" ht="12.75">
      <c r="E821" s="9"/>
    </row>
    <row r="822" ht="12.75">
      <c r="E822" s="9"/>
    </row>
    <row r="823" ht="12.75">
      <c r="E823" s="9"/>
    </row>
    <row r="824" ht="12.75">
      <c r="E824" s="9"/>
    </row>
    <row r="825" ht="12.75">
      <c r="E825" s="9"/>
    </row>
    <row r="826" ht="12.75">
      <c r="E826" s="9"/>
    </row>
    <row r="827" ht="12.75">
      <c r="E827" s="9"/>
    </row>
    <row r="828" ht="12.75">
      <c r="E828" s="9"/>
    </row>
    <row r="829" ht="12.75">
      <c r="E829" s="9"/>
    </row>
    <row r="830" ht="12.75">
      <c r="E830" s="9"/>
    </row>
    <row r="831" ht="12.75">
      <c r="E831" s="9"/>
    </row>
    <row r="832" ht="12.75">
      <c r="E832" s="9"/>
    </row>
    <row r="833" ht="12.75">
      <c r="E833" s="9"/>
    </row>
    <row r="834" ht="12.75">
      <c r="E834" s="9"/>
    </row>
    <row r="835" ht="12.75">
      <c r="E835" s="9"/>
    </row>
    <row r="836" ht="12.75">
      <c r="E836" s="9"/>
    </row>
    <row r="837" ht="12.75">
      <c r="E837" s="9"/>
    </row>
    <row r="838" ht="12.75">
      <c r="E838" s="9"/>
    </row>
    <row r="839" ht="12.75">
      <c r="E839" s="9"/>
    </row>
    <row r="840" ht="12.75">
      <c r="E840" s="9"/>
    </row>
    <row r="841" ht="12.75">
      <c r="E841" s="9"/>
    </row>
    <row r="842" ht="12.75">
      <c r="E842" s="9"/>
    </row>
    <row r="843" ht="12.75">
      <c r="E843" s="9"/>
    </row>
    <row r="844" ht="12.75">
      <c r="E844" s="9"/>
    </row>
    <row r="845" ht="12.75">
      <c r="E845" s="9"/>
    </row>
    <row r="846" ht="12.75">
      <c r="E846" s="9"/>
    </row>
    <row r="847" ht="12.75">
      <c r="E847" s="9"/>
    </row>
    <row r="848" ht="12.75">
      <c r="E848" s="9"/>
    </row>
    <row r="849" ht="12.75">
      <c r="E849" s="9"/>
    </row>
    <row r="850" ht="12.75">
      <c r="E850" s="9"/>
    </row>
    <row r="851" ht="12.75">
      <c r="E851" s="9"/>
    </row>
    <row r="852" ht="12.75">
      <c r="E852" s="9"/>
    </row>
    <row r="853" ht="12.75">
      <c r="E853" s="9"/>
    </row>
    <row r="854" ht="12.75">
      <c r="E854" s="9"/>
    </row>
    <row r="855" ht="12.75">
      <c r="E855" s="9"/>
    </row>
    <row r="856" ht="12.75">
      <c r="E856" s="9"/>
    </row>
    <row r="857" ht="12.75">
      <c r="E857" s="9"/>
    </row>
    <row r="858" ht="12.75">
      <c r="E858" s="9"/>
    </row>
    <row r="859" ht="12.75">
      <c r="E859" s="9"/>
    </row>
    <row r="860" ht="12.75">
      <c r="E860" s="9"/>
    </row>
    <row r="861" ht="12.75">
      <c r="E861" s="9"/>
    </row>
    <row r="862" ht="12.75">
      <c r="E862" s="9"/>
    </row>
    <row r="863" ht="12.75">
      <c r="E863" s="9"/>
    </row>
    <row r="864" ht="12.75">
      <c r="E864" s="9"/>
    </row>
    <row r="865" ht="12.75">
      <c r="E865" s="9"/>
    </row>
    <row r="866" ht="12.75">
      <c r="E866" s="9"/>
    </row>
    <row r="867" ht="12.75">
      <c r="E867" s="9"/>
    </row>
    <row r="868" ht="12.75">
      <c r="E868" s="9"/>
    </row>
    <row r="869" ht="12.75">
      <c r="E869" s="9"/>
    </row>
    <row r="870" ht="12.75">
      <c r="E870" s="9"/>
    </row>
    <row r="871" ht="12.75">
      <c r="E871" s="9"/>
    </row>
    <row r="872" ht="12.75">
      <c r="E872" s="9"/>
    </row>
    <row r="873" ht="12.75">
      <c r="E873" s="9"/>
    </row>
    <row r="874" ht="12.75">
      <c r="E874" s="9"/>
    </row>
    <row r="875" ht="12.75">
      <c r="E875" s="9"/>
    </row>
    <row r="876" ht="12.75">
      <c r="E876" s="9"/>
    </row>
    <row r="877" ht="12.75">
      <c r="E877" s="9"/>
    </row>
    <row r="878" ht="12.75">
      <c r="E878" s="9"/>
    </row>
    <row r="879" ht="12.75">
      <c r="E879" s="9"/>
    </row>
    <row r="880" ht="12.75">
      <c r="E880" s="9"/>
    </row>
    <row r="881" ht="12.75">
      <c r="E881" s="9"/>
    </row>
    <row r="882" ht="12.75">
      <c r="E882" s="9"/>
    </row>
    <row r="883" ht="12.75">
      <c r="E883" s="9"/>
    </row>
    <row r="884" ht="12.75">
      <c r="E884" s="9"/>
    </row>
    <row r="885" ht="12.75">
      <c r="E885" s="9"/>
    </row>
    <row r="886" ht="12.75">
      <c r="E886" s="9"/>
    </row>
    <row r="887" ht="12.75">
      <c r="E887" s="9"/>
    </row>
    <row r="888" ht="12.75">
      <c r="E888" s="9"/>
    </row>
    <row r="889" ht="12.75">
      <c r="E889" s="9"/>
    </row>
    <row r="890" ht="12.75">
      <c r="E890" s="9"/>
    </row>
    <row r="891" ht="12.75">
      <c r="E891" s="9"/>
    </row>
    <row r="892" ht="12.75">
      <c r="E892" s="9"/>
    </row>
    <row r="893" ht="12.75">
      <c r="E893" s="9"/>
    </row>
    <row r="894" ht="12.75">
      <c r="E894" s="9"/>
    </row>
    <row r="895" ht="12.75">
      <c r="E895" s="9"/>
    </row>
    <row r="896" ht="12.75">
      <c r="E896" s="9"/>
    </row>
    <row r="897" ht="12.75">
      <c r="E897" s="9"/>
    </row>
    <row r="898" ht="12.75">
      <c r="E898" s="9"/>
    </row>
    <row r="899" ht="12.75">
      <c r="E899" s="9"/>
    </row>
    <row r="900" ht="12.75">
      <c r="E900" s="9"/>
    </row>
    <row r="901" ht="12.75">
      <c r="E901" s="9"/>
    </row>
    <row r="902" ht="12.75">
      <c r="E902" s="9"/>
    </row>
    <row r="903" ht="12.75">
      <c r="E903" s="9"/>
    </row>
    <row r="904" ht="12.75">
      <c r="E904" s="9"/>
    </row>
    <row r="905" ht="12.75">
      <c r="E905" s="9"/>
    </row>
    <row r="906" ht="12.75">
      <c r="E906" s="9"/>
    </row>
    <row r="907" ht="12.75">
      <c r="E907" s="9"/>
    </row>
    <row r="908" ht="12.75">
      <c r="E908" s="9"/>
    </row>
    <row r="909" ht="12.75">
      <c r="E909" s="9"/>
    </row>
    <row r="910" ht="12.75">
      <c r="E910" s="9"/>
    </row>
    <row r="911" ht="12.75">
      <c r="E911" s="9"/>
    </row>
    <row r="912" ht="12.75">
      <c r="E912" s="9"/>
    </row>
    <row r="913" ht="12.75">
      <c r="E913" s="9"/>
    </row>
    <row r="914" ht="12.75">
      <c r="E914" s="9"/>
    </row>
    <row r="915" ht="12.75">
      <c r="E915" s="9"/>
    </row>
    <row r="916" ht="12.75">
      <c r="E916" s="9"/>
    </row>
    <row r="917" ht="12.75">
      <c r="E917" s="9"/>
    </row>
    <row r="918" ht="12.75">
      <c r="E918" s="9"/>
    </row>
    <row r="919" ht="12.75">
      <c r="E919" s="9"/>
    </row>
    <row r="920" ht="12.75">
      <c r="E920" s="9"/>
    </row>
    <row r="921" ht="12.75">
      <c r="E921" s="9"/>
    </row>
    <row r="922" ht="12.75">
      <c r="E922" s="9"/>
    </row>
    <row r="923" ht="12.75"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  <row r="930" ht="12.75">
      <c r="E930" s="9"/>
    </row>
    <row r="931" ht="12.75">
      <c r="E931" s="9"/>
    </row>
    <row r="932" ht="12.75">
      <c r="E932" s="9"/>
    </row>
    <row r="933" ht="12.75">
      <c r="E933" s="9"/>
    </row>
    <row r="934" ht="12.75">
      <c r="E934" s="9"/>
    </row>
    <row r="935" ht="12.75">
      <c r="E935" s="9"/>
    </row>
    <row r="936" ht="12.75">
      <c r="E936" s="9"/>
    </row>
    <row r="937" ht="12.75">
      <c r="E937" s="9"/>
    </row>
    <row r="938" ht="12.75">
      <c r="E938" s="9"/>
    </row>
    <row r="939" ht="12.75">
      <c r="E939" s="9"/>
    </row>
    <row r="940" ht="12.75">
      <c r="E940" s="9"/>
    </row>
    <row r="941" ht="12.75">
      <c r="E941" s="9"/>
    </row>
    <row r="942" ht="12.75">
      <c r="E942" s="9"/>
    </row>
    <row r="943" ht="12.75">
      <c r="E943" s="9"/>
    </row>
    <row r="944" ht="12.75">
      <c r="E944" s="9"/>
    </row>
    <row r="945" ht="12.75">
      <c r="E945" s="9"/>
    </row>
    <row r="946" ht="12.75">
      <c r="E946" s="9"/>
    </row>
    <row r="947" ht="12.75">
      <c r="E947" s="9"/>
    </row>
    <row r="948" ht="12.75">
      <c r="E948" s="9"/>
    </row>
    <row r="949" ht="12.75">
      <c r="E949" s="9"/>
    </row>
    <row r="950" ht="12.75">
      <c r="E950" s="9"/>
    </row>
    <row r="951" ht="12.75">
      <c r="E951" s="9"/>
    </row>
    <row r="952" ht="12.75">
      <c r="E952" s="9"/>
    </row>
    <row r="953" ht="12.75">
      <c r="E953" s="9"/>
    </row>
    <row r="954" ht="12.75">
      <c r="E954" s="9"/>
    </row>
    <row r="955" ht="12.75">
      <c r="E955" s="9"/>
    </row>
    <row r="956" ht="12.75">
      <c r="E956" s="9"/>
    </row>
    <row r="957" ht="12.75">
      <c r="E957" s="9"/>
    </row>
    <row r="958" ht="12.75">
      <c r="E958" s="9"/>
    </row>
    <row r="959" ht="12.75">
      <c r="E959" s="9"/>
    </row>
    <row r="960" ht="12.75">
      <c r="E960" s="9"/>
    </row>
    <row r="961" ht="12.75">
      <c r="E961" s="9"/>
    </row>
    <row r="962" ht="12.75">
      <c r="E962" s="9"/>
    </row>
    <row r="963" ht="12.75">
      <c r="E963" s="9"/>
    </row>
    <row r="964" ht="12.75">
      <c r="E964" s="9"/>
    </row>
    <row r="965" ht="12.75">
      <c r="E965" s="9"/>
    </row>
    <row r="966" ht="12.75">
      <c r="E966" s="9"/>
    </row>
    <row r="967" ht="12.75">
      <c r="E967" s="9"/>
    </row>
    <row r="968" ht="12.75">
      <c r="E968" s="9"/>
    </row>
    <row r="969" ht="12.75">
      <c r="E969" s="9"/>
    </row>
    <row r="970" ht="12.75">
      <c r="E970" s="9"/>
    </row>
    <row r="971" ht="12.75">
      <c r="E971" s="9"/>
    </row>
    <row r="972" ht="12.75">
      <c r="E972" s="9"/>
    </row>
    <row r="973" ht="12.75">
      <c r="E973" s="9"/>
    </row>
    <row r="974" ht="12.75">
      <c r="E974" s="9"/>
    </row>
    <row r="975" ht="12.75">
      <c r="E975" s="9"/>
    </row>
    <row r="976" ht="12.75">
      <c r="E976" s="9"/>
    </row>
    <row r="977" ht="12.75">
      <c r="E977" s="9"/>
    </row>
    <row r="978" ht="12.75">
      <c r="E978" s="9"/>
    </row>
    <row r="979" ht="12.75">
      <c r="E979" s="9"/>
    </row>
    <row r="980" ht="12.75">
      <c r="E980" s="9"/>
    </row>
    <row r="981" ht="12.75">
      <c r="E981" s="9"/>
    </row>
    <row r="982" ht="12.75">
      <c r="E982" s="9"/>
    </row>
    <row r="983" ht="12.75">
      <c r="E983" s="9"/>
    </row>
    <row r="984" ht="12.75">
      <c r="E984" s="9"/>
    </row>
    <row r="985" ht="12.75">
      <c r="E985" s="9"/>
    </row>
    <row r="986" ht="12.75">
      <c r="E986" s="9"/>
    </row>
    <row r="987" ht="12.75">
      <c r="E987" s="9"/>
    </row>
    <row r="988" ht="12.75">
      <c r="E988" s="9"/>
    </row>
    <row r="989" ht="12.75">
      <c r="E989" s="9"/>
    </row>
    <row r="990" ht="12.75">
      <c r="E990" s="9"/>
    </row>
    <row r="991" ht="12.75">
      <c r="E991" s="9"/>
    </row>
    <row r="992" ht="12.75">
      <c r="E992" s="9"/>
    </row>
    <row r="993" ht="12.75">
      <c r="E993" s="9"/>
    </row>
    <row r="994" ht="12.75">
      <c r="E994" s="9"/>
    </row>
    <row r="995" ht="12.75">
      <c r="E995" s="9"/>
    </row>
    <row r="996" ht="12.75">
      <c r="E996" s="9"/>
    </row>
    <row r="997" ht="12.75">
      <c r="E997" s="9"/>
    </row>
    <row r="998" ht="12.75">
      <c r="E998" s="9"/>
    </row>
    <row r="999" ht="12.75">
      <c r="E999" s="9"/>
    </row>
    <row r="1000" ht="12.75">
      <c r="E1000" s="9"/>
    </row>
    <row r="1001" ht="12.75">
      <c r="E1001" s="9"/>
    </row>
    <row r="1002" ht="12.75">
      <c r="E1002" s="9"/>
    </row>
    <row r="1003" ht="12.75">
      <c r="E1003" s="9"/>
    </row>
    <row r="1004" ht="12.75">
      <c r="E1004" s="9"/>
    </row>
    <row r="1005" ht="12.75">
      <c r="E1005" s="9"/>
    </row>
    <row r="1006" ht="12.75">
      <c r="E1006" s="9"/>
    </row>
    <row r="1007" ht="12.75">
      <c r="E1007" s="9"/>
    </row>
    <row r="1008" ht="12.75">
      <c r="E1008" s="9"/>
    </row>
    <row r="1009" ht="12.75">
      <c r="E1009" s="9"/>
    </row>
    <row r="1010" ht="12.75">
      <c r="E1010" s="9"/>
    </row>
    <row r="1011" ht="12.75">
      <c r="E1011" s="9"/>
    </row>
    <row r="1012" ht="12.75">
      <c r="E1012" s="9"/>
    </row>
    <row r="1013" ht="12.75">
      <c r="E1013" s="9"/>
    </row>
    <row r="1014" ht="12.75">
      <c r="E1014" s="9"/>
    </row>
    <row r="1015" ht="12.75">
      <c r="E1015" s="9"/>
    </row>
    <row r="1016" ht="12.75">
      <c r="E1016" s="9"/>
    </row>
    <row r="1017" ht="12.75">
      <c r="E1017" s="9"/>
    </row>
    <row r="1018" ht="12.75">
      <c r="E1018" s="9"/>
    </row>
    <row r="1019" ht="12.75">
      <c r="E1019" s="9"/>
    </row>
    <row r="1020" ht="12.75">
      <c r="E1020" s="9"/>
    </row>
    <row r="1021" ht="12.75">
      <c r="E1021" s="9"/>
    </row>
    <row r="1022" ht="12.75">
      <c r="E1022" s="9"/>
    </row>
    <row r="1023" ht="12.75">
      <c r="E1023" s="9"/>
    </row>
    <row r="1024" ht="12.75">
      <c r="E1024" s="9"/>
    </row>
    <row r="1025" ht="12.75">
      <c r="E1025" s="9"/>
    </row>
    <row r="1026" ht="12.75">
      <c r="E1026" s="9"/>
    </row>
    <row r="1027" ht="12.75">
      <c r="E1027" s="9"/>
    </row>
    <row r="1028" ht="12.75">
      <c r="E1028" s="9"/>
    </row>
    <row r="1029" ht="12.75">
      <c r="E1029" s="9"/>
    </row>
    <row r="1030" ht="12.75">
      <c r="E1030" s="9"/>
    </row>
    <row r="1031" ht="12.75">
      <c r="E1031" s="9"/>
    </row>
    <row r="1032" ht="12.75">
      <c r="E1032" s="9"/>
    </row>
    <row r="1033" ht="12.75">
      <c r="E1033" s="9"/>
    </row>
    <row r="1034" ht="12.75">
      <c r="E1034" s="9"/>
    </row>
    <row r="1035" ht="12.75">
      <c r="E1035" s="9"/>
    </row>
    <row r="1036" ht="12.75">
      <c r="E1036" s="9"/>
    </row>
    <row r="1037" ht="12.75">
      <c r="E1037" s="9"/>
    </row>
    <row r="1038" ht="12.75">
      <c r="E1038" s="9"/>
    </row>
    <row r="1039" ht="12.75">
      <c r="E1039" s="9"/>
    </row>
    <row r="1040" ht="12.75">
      <c r="E1040" s="9"/>
    </row>
    <row r="1041" ht="12.75">
      <c r="E1041" s="9"/>
    </row>
    <row r="1042" ht="12.75">
      <c r="E1042" s="9"/>
    </row>
    <row r="1043" ht="12.75">
      <c r="E1043" s="9"/>
    </row>
    <row r="1044" ht="12.75">
      <c r="E1044" s="9"/>
    </row>
    <row r="1045" ht="12.75">
      <c r="E1045" s="9"/>
    </row>
    <row r="1046" ht="12.75">
      <c r="E1046" s="9"/>
    </row>
    <row r="1047" ht="12.75">
      <c r="E1047" s="9"/>
    </row>
    <row r="1048" ht="12.75">
      <c r="E1048" s="9"/>
    </row>
    <row r="1049" ht="12.75">
      <c r="E1049" s="9"/>
    </row>
    <row r="1050" ht="12.75">
      <c r="E1050" s="9"/>
    </row>
    <row r="1051" ht="12.75">
      <c r="E1051" s="9"/>
    </row>
    <row r="1052" ht="12.75">
      <c r="E1052" s="9"/>
    </row>
    <row r="1053" ht="12.75">
      <c r="E1053" s="9"/>
    </row>
    <row r="1054" ht="12.75">
      <c r="E1054" s="9"/>
    </row>
    <row r="1055" ht="12.75">
      <c r="E1055" s="9"/>
    </row>
    <row r="1056" ht="12.75">
      <c r="E1056" s="9"/>
    </row>
    <row r="1057" ht="12.75">
      <c r="E1057" s="9"/>
    </row>
    <row r="1058" ht="12.75">
      <c r="E1058" s="9"/>
    </row>
    <row r="1059" ht="12.75">
      <c r="E1059" s="9"/>
    </row>
    <row r="1060" ht="12.75">
      <c r="E1060" s="9"/>
    </row>
    <row r="1061" ht="12.75">
      <c r="E1061" s="9"/>
    </row>
    <row r="1062" ht="12.75">
      <c r="E1062" s="9"/>
    </row>
    <row r="1063" ht="12.75">
      <c r="E1063" s="9"/>
    </row>
    <row r="1064" ht="12.75">
      <c r="E1064" s="9"/>
    </row>
    <row r="1065" ht="12.75">
      <c r="E1065" s="9"/>
    </row>
    <row r="1066" ht="12.75">
      <c r="E1066" s="9"/>
    </row>
    <row r="1067" ht="12.75">
      <c r="E1067" s="9"/>
    </row>
    <row r="1068" ht="12.75">
      <c r="E1068" s="9"/>
    </row>
    <row r="1069" ht="12.75">
      <c r="E1069" s="9"/>
    </row>
    <row r="1070" ht="12.75">
      <c r="E1070" s="9"/>
    </row>
    <row r="1071" ht="12.75">
      <c r="E1071" s="9"/>
    </row>
    <row r="1072" ht="12.75">
      <c r="E1072" s="9"/>
    </row>
    <row r="1073" ht="12.75">
      <c r="E1073" s="9"/>
    </row>
    <row r="1074" ht="12.75">
      <c r="E1074" s="9"/>
    </row>
    <row r="1075" ht="12.75">
      <c r="E1075" s="9"/>
    </row>
    <row r="1076" ht="12.75">
      <c r="E1076" s="9"/>
    </row>
    <row r="1077" ht="12.75">
      <c r="E1077" s="9"/>
    </row>
    <row r="1078" ht="12.75">
      <c r="E1078" s="9"/>
    </row>
    <row r="1079" ht="12.75">
      <c r="E1079" s="9"/>
    </row>
    <row r="1080" ht="12.75">
      <c r="E1080" s="9"/>
    </row>
    <row r="1081" ht="12.75">
      <c r="E1081" s="9"/>
    </row>
    <row r="1082" ht="12.75">
      <c r="E1082" s="9"/>
    </row>
    <row r="1083" ht="12.75">
      <c r="E1083" s="9"/>
    </row>
    <row r="1084" ht="12.75">
      <c r="E1084" s="9"/>
    </row>
    <row r="1085" ht="12.75">
      <c r="E1085" s="9"/>
    </row>
    <row r="1086" ht="12.75">
      <c r="E1086" s="9"/>
    </row>
    <row r="1087" ht="12.75">
      <c r="E1087" s="9"/>
    </row>
    <row r="1088" ht="12.75">
      <c r="E1088" s="9"/>
    </row>
    <row r="1089" ht="12.75">
      <c r="E1089" s="9"/>
    </row>
    <row r="1090" ht="12.75">
      <c r="E1090" s="9"/>
    </row>
    <row r="1091" ht="12.75">
      <c r="E1091" s="9"/>
    </row>
    <row r="1092" ht="12.75">
      <c r="E1092" s="9"/>
    </row>
    <row r="1093" ht="12.75">
      <c r="E1093" s="9"/>
    </row>
    <row r="1094" ht="12.75">
      <c r="E1094" s="9"/>
    </row>
    <row r="1095" ht="12.75">
      <c r="E1095" s="9"/>
    </row>
    <row r="1096" ht="12.75">
      <c r="E1096" s="9"/>
    </row>
    <row r="1097" ht="12.75">
      <c r="E1097" s="9"/>
    </row>
    <row r="1098" ht="12.75">
      <c r="E1098" s="9"/>
    </row>
    <row r="1099" ht="12.75">
      <c r="E1099" s="9"/>
    </row>
    <row r="1100" ht="12.75">
      <c r="E1100" s="9"/>
    </row>
    <row r="1101" ht="12.75">
      <c r="E1101" s="9"/>
    </row>
    <row r="1102" ht="12.75">
      <c r="E1102" s="9"/>
    </row>
    <row r="1103" ht="12.75">
      <c r="E1103" s="9"/>
    </row>
    <row r="1104" ht="12.75">
      <c r="E1104" s="9"/>
    </row>
    <row r="1105" ht="12.75">
      <c r="E1105" s="9"/>
    </row>
    <row r="1106" ht="12.75">
      <c r="E1106" s="9"/>
    </row>
    <row r="1107" ht="12.75">
      <c r="E1107" s="9"/>
    </row>
    <row r="1108" ht="12.75">
      <c r="E1108" s="9"/>
    </row>
    <row r="1109" ht="12.75">
      <c r="E1109" s="9"/>
    </row>
    <row r="1110" ht="12.75">
      <c r="E1110" s="9"/>
    </row>
    <row r="1111" ht="12.75">
      <c r="E1111" s="9"/>
    </row>
    <row r="1112" ht="12.75">
      <c r="E1112" s="9"/>
    </row>
    <row r="1113" ht="12.75">
      <c r="E1113" s="9"/>
    </row>
    <row r="1114" ht="12.75">
      <c r="E1114" s="9"/>
    </row>
    <row r="1115" ht="12.75">
      <c r="E1115" s="9"/>
    </row>
    <row r="1116" ht="12.75">
      <c r="E1116" s="9"/>
    </row>
    <row r="1117" ht="12.75">
      <c r="E1117" s="9"/>
    </row>
    <row r="1118" ht="12.75">
      <c r="E1118" s="9"/>
    </row>
    <row r="1119" ht="12.75">
      <c r="E1119" s="9"/>
    </row>
    <row r="1120" ht="12.75">
      <c r="E1120" s="9"/>
    </row>
    <row r="1121" ht="12.75">
      <c r="E1121" s="9"/>
    </row>
    <row r="1122" ht="12.75">
      <c r="E1122" s="9"/>
    </row>
    <row r="1123" ht="12.75">
      <c r="E1123" s="9"/>
    </row>
    <row r="1124" ht="12.75">
      <c r="E1124" s="9"/>
    </row>
    <row r="1125" ht="12.75">
      <c r="E1125" s="9"/>
    </row>
    <row r="1126" ht="12.75">
      <c r="E1126" s="9"/>
    </row>
    <row r="1127" ht="12.75">
      <c r="E1127" s="9"/>
    </row>
    <row r="1128" ht="12.75">
      <c r="E1128" s="9"/>
    </row>
    <row r="1129" ht="12.75">
      <c r="E1129" s="9"/>
    </row>
    <row r="1130" ht="12.75">
      <c r="E1130" s="9"/>
    </row>
    <row r="1131" ht="12.75">
      <c r="E1131" s="9"/>
    </row>
    <row r="1132" ht="12.75">
      <c r="E1132" s="9"/>
    </row>
    <row r="1133" ht="12.75">
      <c r="E1133" s="9"/>
    </row>
    <row r="1134" ht="12.75">
      <c r="E1134" s="9"/>
    </row>
    <row r="1135" ht="12.75">
      <c r="E1135" s="9"/>
    </row>
    <row r="1136" ht="12.75">
      <c r="E1136" s="9"/>
    </row>
    <row r="1137" ht="12.75">
      <c r="E1137" s="9"/>
    </row>
    <row r="1138" ht="12.75">
      <c r="E1138" s="9"/>
    </row>
    <row r="1139" ht="12.75">
      <c r="E1139" s="9"/>
    </row>
    <row r="1140" ht="12.75">
      <c r="E1140" s="9"/>
    </row>
    <row r="1141" ht="12.75">
      <c r="E1141" s="9"/>
    </row>
    <row r="1142" ht="12.75">
      <c r="E1142" s="9"/>
    </row>
    <row r="1143" ht="12.75">
      <c r="E1143" s="9"/>
    </row>
    <row r="1144" ht="12.75">
      <c r="E1144" s="9"/>
    </row>
    <row r="1145" ht="12.75">
      <c r="E1145" s="9"/>
    </row>
    <row r="1146" ht="12.75">
      <c r="E1146" s="9"/>
    </row>
    <row r="1147" ht="12.75">
      <c r="E1147" s="9"/>
    </row>
    <row r="1148" ht="12.75">
      <c r="E1148" s="9"/>
    </row>
    <row r="1149" ht="12.75">
      <c r="E1149" s="9"/>
    </row>
    <row r="1150" ht="12.75">
      <c r="E1150" s="9"/>
    </row>
    <row r="1151" ht="12.75">
      <c r="E1151" s="9"/>
    </row>
    <row r="1152" ht="12.75">
      <c r="E1152" s="9"/>
    </row>
    <row r="1153" ht="12.75">
      <c r="E1153" s="9"/>
    </row>
    <row r="1154" ht="12.75">
      <c r="E1154" s="9"/>
    </row>
    <row r="1155" ht="12.75">
      <c r="E1155" s="9"/>
    </row>
    <row r="1156" ht="12.75">
      <c r="E1156" s="9"/>
    </row>
    <row r="1157" ht="12.75">
      <c r="E1157" s="9"/>
    </row>
    <row r="1158" ht="12.75">
      <c r="E1158" s="9"/>
    </row>
    <row r="1159" ht="12.75">
      <c r="E1159" s="9"/>
    </row>
    <row r="1160" ht="12.75">
      <c r="E1160" s="9"/>
    </row>
    <row r="1161" ht="12.75">
      <c r="E1161" s="9"/>
    </row>
    <row r="1162" ht="12.75">
      <c r="E1162" s="9"/>
    </row>
    <row r="1163" ht="12.75">
      <c r="E1163" s="9"/>
    </row>
    <row r="1164" ht="12.75">
      <c r="E1164" s="9"/>
    </row>
    <row r="1165" ht="12.75">
      <c r="E1165" s="9"/>
    </row>
    <row r="1166" ht="12.75">
      <c r="E1166" s="9"/>
    </row>
    <row r="1167" ht="12.75">
      <c r="E1167" s="9"/>
    </row>
    <row r="1168" ht="12.75">
      <c r="E1168" s="9"/>
    </row>
    <row r="1169" ht="12.75">
      <c r="E1169" s="9"/>
    </row>
    <row r="1170" ht="12.75">
      <c r="E1170" s="9"/>
    </row>
    <row r="1171" ht="12.75">
      <c r="E1171" s="9"/>
    </row>
    <row r="1172" ht="12.75">
      <c r="E1172" s="9"/>
    </row>
    <row r="1173" ht="12.75">
      <c r="E1173" s="9"/>
    </row>
    <row r="1174" ht="12.75">
      <c r="E1174" s="9"/>
    </row>
    <row r="1175" ht="12.75">
      <c r="E1175" s="9"/>
    </row>
    <row r="1176" ht="12.75">
      <c r="E1176" s="9"/>
    </row>
    <row r="1177" ht="12.75">
      <c r="E1177" s="9"/>
    </row>
    <row r="1178" ht="12.75">
      <c r="E1178" s="9"/>
    </row>
    <row r="1179" ht="12.75">
      <c r="E1179" s="9"/>
    </row>
    <row r="1180" ht="12.75">
      <c r="E1180" s="9"/>
    </row>
    <row r="1181" ht="12.75">
      <c r="E1181" s="9"/>
    </row>
    <row r="1182" ht="12.75">
      <c r="E1182" s="9"/>
    </row>
    <row r="1183" ht="12.75">
      <c r="E1183" s="9"/>
    </row>
    <row r="1184" ht="12.75">
      <c r="E1184" s="9"/>
    </row>
    <row r="1185" ht="12.75">
      <c r="E1185" s="9"/>
    </row>
    <row r="1186" ht="12.75">
      <c r="E1186" s="9"/>
    </row>
    <row r="1187" ht="12.75">
      <c r="E1187" s="9"/>
    </row>
    <row r="1188" ht="12.75">
      <c r="E1188" s="9"/>
    </row>
    <row r="1189" ht="12.75">
      <c r="E1189" s="9"/>
    </row>
    <row r="1190" ht="12.75">
      <c r="E1190" s="9"/>
    </row>
    <row r="1191" ht="12.75">
      <c r="E1191" s="9"/>
    </row>
    <row r="1192" ht="12.75">
      <c r="E1192" s="9"/>
    </row>
    <row r="1193" ht="12.75">
      <c r="E1193" s="9"/>
    </row>
    <row r="1194" ht="12.75">
      <c r="E1194" s="9"/>
    </row>
    <row r="1195" ht="12.75">
      <c r="E1195" s="9"/>
    </row>
    <row r="1196" ht="12.75">
      <c r="E1196" s="9"/>
    </row>
    <row r="1197" ht="12.75">
      <c r="E1197" s="9"/>
    </row>
    <row r="1198" ht="12.75">
      <c r="E1198" s="9"/>
    </row>
    <row r="1199" ht="12.75">
      <c r="E1199" s="9"/>
    </row>
    <row r="1200" ht="12.75">
      <c r="E1200" s="9"/>
    </row>
    <row r="1201" ht="12.75">
      <c r="E1201" s="9"/>
    </row>
    <row r="1202" ht="12.75">
      <c r="E1202" s="9"/>
    </row>
    <row r="1203" ht="12.75">
      <c r="E1203" s="9"/>
    </row>
    <row r="1204" ht="12.75">
      <c r="E1204" s="9"/>
    </row>
    <row r="1205" ht="12.75">
      <c r="E1205" s="9"/>
    </row>
    <row r="1206" ht="12.75">
      <c r="E1206" s="9"/>
    </row>
    <row r="1207" ht="12.75">
      <c r="E1207" s="9"/>
    </row>
    <row r="1208" ht="12.75">
      <c r="E1208" s="9"/>
    </row>
    <row r="1209" ht="12.75">
      <c r="E1209" s="9"/>
    </row>
    <row r="1210" ht="12.75">
      <c r="E1210" s="9"/>
    </row>
    <row r="1211" ht="12.75">
      <c r="E1211" s="9"/>
    </row>
    <row r="1212" ht="12.75">
      <c r="E1212" s="9"/>
    </row>
    <row r="1213" ht="12.75">
      <c r="E1213" s="9"/>
    </row>
    <row r="1214" ht="12.75">
      <c r="E1214" s="9"/>
    </row>
    <row r="1215" ht="12.75">
      <c r="E1215" s="9"/>
    </row>
    <row r="1216" ht="12.75">
      <c r="E1216" s="9"/>
    </row>
    <row r="1217" ht="12.75">
      <c r="E1217" s="9"/>
    </row>
    <row r="1218" ht="12.75">
      <c r="E1218" s="9"/>
    </row>
    <row r="1219" ht="12.75">
      <c r="E1219" s="9"/>
    </row>
    <row r="1220" ht="12.75">
      <c r="E1220" s="9"/>
    </row>
    <row r="1221" ht="12.75">
      <c r="E1221" s="9"/>
    </row>
    <row r="1222" ht="12.75">
      <c r="E1222" s="9"/>
    </row>
    <row r="1223" ht="12.75">
      <c r="E1223" s="9"/>
    </row>
    <row r="1224" ht="12.75">
      <c r="E1224" s="9"/>
    </row>
    <row r="1225" ht="12.75">
      <c r="E1225" s="9"/>
    </row>
    <row r="1226" ht="12.75">
      <c r="E1226" s="9"/>
    </row>
    <row r="1227" ht="12.75">
      <c r="E1227" s="9"/>
    </row>
    <row r="1228" ht="12.75">
      <c r="E1228" s="9"/>
    </row>
    <row r="1229" ht="12.75">
      <c r="E1229" s="9"/>
    </row>
    <row r="1230" ht="12.75">
      <c r="E1230" s="9"/>
    </row>
    <row r="1231" ht="12.75">
      <c r="E1231" s="9"/>
    </row>
    <row r="1232" ht="12.75">
      <c r="E1232" s="9"/>
    </row>
    <row r="1233" ht="12.75">
      <c r="E1233" s="9"/>
    </row>
    <row r="1234" ht="12.75">
      <c r="E1234" s="9"/>
    </row>
    <row r="1235" ht="12.75">
      <c r="E1235" s="9"/>
    </row>
    <row r="1236" ht="12.75">
      <c r="E1236" s="9"/>
    </row>
    <row r="1237" ht="12.75">
      <c r="E1237" s="9"/>
    </row>
    <row r="1238" ht="12.75">
      <c r="E1238" s="9"/>
    </row>
    <row r="1239" ht="12.75">
      <c r="E1239" s="9"/>
    </row>
    <row r="1240" ht="12.75">
      <c r="E1240" s="9"/>
    </row>
    <row r="1241" ht="12.75">
      <c r="E1241" s="9"/>
    </row>
    <row r="1242" ht="12.75">
      <c r="E1242" s="9"/>
    </row>
    <row r="1243" ht="12.75">
      <c r="E1243" s="9"/>
    </row>
    <row r="1244" ht="12.75">
      <c r="E1244" s="9"/>
    </row>
    <row r="1245" ht="12.75">
      <c r="E1245" s="9"/>
    </row>
    <row r="1246" ht="12.75">
      <c r="E1246" s="9"/>
    </row>
    <row r="1247" ht="12.75">
      <c r="E1247" s="9"/>
    </row>
    <row r="1248" ht="12.75">
      <c r="E1248" s="9"/>
    </row>
    <row r="1249" ht="12.75">
      <c r="E1249" s="9"/>
    </row>
    <row r="1250" ht="12.75">
      <c r="E1250" s="9"/>
    </row>
    <row r="1251" ht="12.75">
      <c r="E1251" s="9"/>
    </row>
    <row r="1252" ht="12.75">
      <c r="E1252" s="9"/>
    </row>
    <row r="1253" ht="12.75">
      <c r="E1253" s="9"/>
    </row>
    <row r="1254" ht="12.75">
      <c r="E1254" s="9"/>
    </row>
    <row r="1255" ht="12.75">
      <c r="E1255" s="9"/>
    </row>
    <row r="1256" ht="12.75">
      <c r="E1256" s="9"/>
    </row>
    <row r="1257" ht="12.75">
      <c r="E1257" s="9"/>
    </row>
    <row r="1258" ht="12.75">
      <c r="E1258" s="9"/>
    </row>
    <row r="1259" ht="12.75">
      <c r="E1259" s="9"/>
    </row>
    <row r="1260" ht="12.75">
      <c r="E1260" s="9"/>
    </row>
    <row r="1261" ht="12.75">
      <c r="E1261" s="9"/>
    </row>
    <row r="1262" ht="12.75">
      <c r="E1262" s="9"/>
    </row>
    <row r="1263" ht="12.75">
      <c r="E1263" s="9"/>
    </row>
    <row r="1264" ht="12.75">
      <c r="E1264" s="9"/>
    </row>
    <row r="1265" ht="12.75">
      <c r="E1265" s="9"/>
    </row>
    <row r="1266" ht="12.75">
      <c r="E1266" s="9"/>
    </row>
    <row r="1267" ht="12.75">
      <c r="E1267" s="9"/>
    </row>
    <row r="1268" ht="12.75">
      <c r="E1268" s="9"/>
    </row>
    <row r="1269" ht="12.75">
      <c r="E1269" s="9"/>
    </row>
    <row r="1270" ht="12.75">
      <c r="E1270" s="9"/>
    </row>
    <row r="1271" ht="12.75">
      <c r="E1271" s="9"/>
    </row>
    <row r="1272" ht="12.75">
      <c r="E1272" s="9"/>
    </row>
    <row r="1273" ht="12.75">
      <c r="E1273" s="9"/>
    </row>
    <row r="1274" ht="12.75">
      <c r="E1274" s="9"/>
    </row>
    <row r="1275" ht="12.75">
      <c r="E1275" s="9"/>
    </row>
    <row r="1276" ht="12.75">
      <c r="E1276" s="9"/>
    </row>
    <row r="1277" ht="12.75">
      <c r="E1277" s="9"/>
    </row>
    <row r="1278" ht="12.75">
      <c r="E1278" s="9"/>
    </row>
    <row r="1279" ht="12.75">
      <c r="E1279" s="9"/>
    </row>
    <row r="1280" ht="12.75">
      <c r="E1280" s="9"/>
    </row>
    <row r="1281" ht="12.75">
      <c r="E1281" s="9"/>
    </row>
    <row r="1282" ht="12.75">
      <c r="E1282" s="9"/>
    </row>
    <row r="1283" ht="12.75">
      <c r="E1283" s="9"/>
    </row>
    <row r="1284" ht="12.75">
      <c r="E1284" s="9"/>
    </row>
    <row r="1285" ht="12.75">
      <c r="E1285" s="9"/>
    </row>
    <row r="1286" ht="12.75">
      <c r="E1286" s="9"/>
    </row>
    <row r="1287" ht="12.75">
      <c r="E1287" s="9"/>
    </row>
    <row r="1288" ht="12.75">
      <c r="E1288" s="9"/>
    </row>
    <row r="1289" ht="12.75">
      <c r="E1289" s="9"/>
    </row>
    <row r="1290" ht="12.75">
      <c r="E1290" s="9"/>
    </row>
    <row r="1291" ht="12.75">
      <c r="E1291" s="9"/>
    </row>
    <row r="1292" ht="12.75">
      <c r="E1292" s="9"/>
    </row>
    <row r="1293" ht="12.75">
      <c r="E1293" s="9"/>
    </row>
    <row r="1294" ht="12.75">
      <c r="E1294" s="9"/>
    </row>
    <row r="1295" ht="12.75">
      <c r="E1295" s="9"/>
    </row>
    <row r="1296" ht="12.75">
      <c r="E1296" s="9"/>
    </row>
    <row r="1297" ht="12.75">
      <c r="E1297" s="9"/>
    </row>
    <row r="1298" ht="12.75">
      <c r="E1298" s="9"/>
    </row>
    <row r="1299" ht="12.75">
      <c r="E1299" s="9"/>
    </row>
    <row r="1300" ht="12.75">
      <c r="E1300" s="9"/>
    </row>
    <row r="1301" ht="12.75">
      <c r="E1301" s="9"/>
    </row>
    <row r="1302" ht="12.75">
      <c r="E1302" s="9"/>
    </row>
    <row r="1303" ht="12.75">
      <c r="E1303" s="9"/>
    </row>
    <row r="1304" ht="12.75">
      <c r="E1304" s="9"/>
    </row>
    <row r="1305" ht="12.75">
      <c r="E1305" s="9"/>
    </row>
    <row r="1306" ht="12.75">
      <c r="E1306" s="9"/>
    </row>
    <row r="1307" ht="12.75">
      <c r="E1307" s="9"/>
    </row>
    <row r="1308" ht="12.75">
      <c r="E1308" s="9"/>
    </row>
    <row r="1309" ht="12.75">
      <c r="E1309" s="9"/>
    </row>
    <row r="1310" ht="12.75">
      <c r="E1310" s="9"/>
    </row>
    <row r="1311" ht="12.75">
      <c r="E1311" s="9"/>
    </row>
    <row r="1312" ht="12.75">
      <c r="E1312" s="9"/>
    </row>
    <row r="1313" ht="12.75">
      <c r="E1313" s="9"/>
    </row>
    <row r="1314" ht="12.75">
      <c r="E1314" s="9"/>
    </row>
    <row r="1315" ht="12.75">
      <c r="E1315" s="9"/>
    </row>
    <row r="1316" ht="12.75">
      <c r="E1316" s="9"/>
    </row>
    <row r="1317" ht="12.75">
      <c r="E1317" s="9"/>
    </row>
    <row r="1318" ht="12.75">
      <c r="E1318" s="9"/>
    </row>
    <row r="1319" ht="12.75">
      <c r="E1319" s="9"/>
    </row>
    <row r="1320" ht="12.75">
      <c r="E1320" s="9"/>
    </row>
    <row r="1321" ht="12.75">
      <c r="E1321" s="9"/>
    </row>
    <row r="1322" ht="12.75">
      <c r="E1322" s="9"/>
    </row>
    <row r="1323" ht="12.75">
      <c r="E1323" s="9"/>
    </row>
    <row r="1324" ht="12.75">
      <c r="E1324" s="9"/>
    </row>
    <row r="1325" ht="12.75">
      <c r="E1325" s="9"/>
    </row>
    <row r="1326" ht="12.75">
      <c r="E1326" s="9"/>
    </row>
    <row r="1327" ht="12.75">
      <c r="E1327" s="9"/>
    </row>
    <row r="1328" ht="12.75">
      <c r="E1328" s="9"/>
    </row>
    <row r="1329" ht="12.75">
      <c r="E1329" s="9"/>
    </row>
    <row r="1330" ht="12.75">
      <c r="E1330" s="9"/>
    </row>
    <row r="1331" ht="12.75">
      <c r="E1331" s="9"/>
    </row>
    <row r="1332" ht="12.75">
      <c r="E1332" s="9"/>
    </row>
    <row r="1333" ht="12.75">
      <c r="E1333" s="9"/>
    </row>
    <row r="1334" ht="12.75">
      <c r="E1334" s="9"/>
    </row>
    <row r="1335" ht="12.75">
      <c r="E1335" s="9"/>
    </row>
    <row r="1336" ht="12.75">
      <c r="E1336" s="9"/>
    </row>
    <row r="1337" ht="12.75">
      <c r="E1337" s="9"/>
    </row>
    <row r="1338" ht="12.75">
      <c r="E1338" s="9"/>
    </row>
    <row r="1339" ht="12.75">
      <c r="E1339" s="9"/>
    </row>
    <row r="1340" ht="12.75">
      <c r="E1340" s="9"/>
    </row>
    <row r="1341" ht="12.75">
      <c r="E1341" s="9"/>
    </row>
    <row r="1342" ht="12.75">
      <c r="E1342" s="9"/>
    </row>
    <row r="1343" ht="12.75">
      <c r="E1343" s="9"/>
    </row>
    <row r="1344" ht="12.75">
      <c r="E1344" s="9"/>
    </row>
    <row r="1345" ht="12.75">
      <c r="E1345" s="9"/>
    </row>
    <row r="1346" ht="12.75">
      <c r="E1346" s="9"/>
    </row>
    <row r="1347" ht="12.75">
      <c r="E1347" s="9"/>
    </row>
    <row r="1348" ht="12.75">
      <c r="E1348" s="9"/>
    </row>
    <row r="1349" ht="12.75">
      <c r="E1349" s="9"/>
    </row>
    <row r="1350" ht="12.75">
      <c r="E1350" s="9"/>
    </row>
    <row r="1351" ht="12.75">
      <c r="E1351" s="9"/>
    </row>
    <row r="1352" ht="12.75">
      <c r="E1352" s="9"/>
    </row>
    <row r="1353" ht="12.75">
      <c r="E1353" s="9"/>
    </row>
    <row r="1354" ht="12.75">
      <c r="E1354" s="9"/>
    </row>
    <row r="1355" ht="12.75">
      <c r="E1355" s="9"/>
    </row>
    <row r="1356" ht="12.75">
      <c r="E1356" s="9"/>
    </row>
    <row r="1357" ht="12.75">
      <c r="E1357" s="9"/>
    </row>
    <row r="1358" ht="12.75">
      <c r="E1358" s="9"/>
    </row>
    <row r="1359" ht="12.75">
      <c r="E1359" s="9"/>
    </row>
    <row r="1360" ht="12.75">
      <c r="E1360" s="9"/>
    </row>
    <row r="1361" ht="12.75">
      <c r="E1361" s="9"/>
    </row>
    <row r="1362" ht="12.75">
      <c r="E1362" s="9"/>
    </row>
    <row r="1363" ht="12.75">
      <c r="E1363" s="9"/>
    </row>
    <row r="1364" ht="12.75">
      <c r="E1364" s="9"/>
    </row>
    <row r="1365" ht="12.75">
      <c r="E1365" s="9"/>
    </row>
    <row r="1366" ht="12.75">
      <c r="E1366" s="9"/>
    </row>
    <row r="1367" ht="12.75">
      <c r="E1367" s="9"/>
    </row>
    <row r="1368" ht="12.75">
      <c r="E1368" s="9"/>
    </row>
    <row r="1369" ht="12.75">
      <c r="E1369" s="9"/>
    </row>
    <row r="1370" ht="12.75">
      <c r="E1370" s="9"/>
    </row>
    <row r="1371" ht="12.75">
      <c r="E1371" s="9"/>
    </row>
    <row r="1372" ht="12.75">
      <c r="E1372" s="9"/>
    </row>
    <row r="1373" ht="12.75">
      <c r="E1373" s="9"/>
    </row>
    <row r="1374" ht="12.75">
      <c r="E1374" s="9"/>
    </row>
    <row r="1375" ht="12.75">
      <c r="E1375" s="9"/>
    </row>
    <row r="1376" ht="12.75">
      <c r="E1376" s="9"/>
    </row>
    <row r="1377" ht="12.75">
      <c r="E1377" s="9"/>
    </row>
    <row r="1378" ht="12.75">
      <c r="E1378" s="9"/>
    </row>
    <row r="1379" ht="12.75">
      <c r="E1379" s="9"/>
    </row>
    <row r="1380" ht="12.75">
      <c r="E1380" s="9"/>
    </row>
    <row r="1381" ht="12.75">
      <c r="E1381" s="9"/>
    </row>
    <row r="1382" ht="12.75">
      <c r="E1382" s="9"/>
    </row>
    <row r="1383" ht="12.75">
      <c r="E1383" s="9"/>
    </row>
    <row r="1384" ht="12.75">
      <c r="E1384" s="9"/>
    </row>
    <row r="1385" ht="12.75">
      <c r="E1385" s="9"/>
    </row>
    <row r="1386" ht="12.75">
      <c r="E1386" s="9"/>
    </row>
    <row r="1387" ht="12.75">
      <c r="E1387" s="9"/>
    </row>
    <row r="1388" ht="12.75">
      <c r="E1388" s="9"/>
    </row>
    <row r="1389" ht="12.75">
      <c r="E1389" s="9"/>
    </row>
    <row r="1390" ht="12.75">
      <c r="E1390" s="9"/>
    </row>
    <row r="1391" ht="12.75">
      <c r="E1391" s="9"/>
    </row>
    <row r="1392" ht="12.75">
      <c r="E1392" s="9"/>
    </row>
    <row r="1393" ht="12.75">
      <c r="E1393" s="9"/>
    </row>
    <row r="1394" ht="12.75">
      <c r="E1394" s="9"/>
    </row>
    <row r="1395" ht="12.75">
      <c r="E1395" s="9"/>
    </row>
    <row r="1396" ht="12.75">
      <c r="E1396" s="9"/>
    </row>
    <row r="1397" ht="12.75">
      <c r="E1397" s="9"/>
    </row>
    <row r="1398" ht="12.75">
      <c r="E1398" s="9"/>
    </row>
    <row r="1399" ht="12.75">
      <c r="E1399" s="9"/>
    </row>
    <row r="1400" ht="12.75">
      <c r="E1400" s="9"/>
    </row>
    <row r="1401" ht="12.75">
      <c r="E1401" s="9"/>
    </row>
    <row r="1402" ht="12.75">
      <c r="E1402" s="9"/>
    </row>
    <row r="1403" ht="12.75">
      <c r="E1403" s="9"/>
    </row>
    <row r="1404" ht="12.75">
      <c r="E1404" s="9"/>
    </row>
    <row r="1405" ht="12.75">
      <c r="E1405" s="9"/>
    </row>
    <row r="1406" ht="12.75">
      <c r="E1406" s="9"/>
    </row>
    <row r="1407" ht="12.75">
      <c r="E1407" s="9"/>
    </row>
    <row r="1408" ht="12.75">
      <c r="E1408" s="9"/>
    </row>
    <row r="1409" ht="12.75">
      <c r="E1409" s="9"/>
    </row>
    <row r="1410" ht="12.75">
      <c r="E1410" s="9"/>
    </row>
    <row r="1411" ht="12.75">
      <c r="E1411" s="9"/>
    </row>
    <row r="1412" ht="12.75">
      <c r="E1412" s="9"/>
    </row>
    <row r="1413" ht="12.75">
      <c r="E1413" s="9"/>
    </row>
    <row r="1414" ht="12.75">
      <c r="E1414" s="9"/>
    </row>
    <row r="1415" ht="12.75">
      <c r="E1415" s="9"/>
    </row>
    <row r="1416" ht="12.75">
      <c r="E1416" s="9"/>
    </row>
    <row r="1417" ht="12.75">
      <c r="E1417" s="9"/>
    </row>
    <row r="1418" ht="12.75">
      <c r="E1418" s="9"/>
    </row>
    <row r="1419" ht="12.75">
      <c r="E1419" s="9"/>
    </row>
    <row r="1420" ht="12.75">
      <c r="E1420" s="9"/>
    </row>
    <row r="1421" ht="12.75">
      <c r="E1421" s="9"/>
    </row>
    <row r="1422" ht="12.75">
      <c r="E1422" s="9"/>
    </row>
    <row r="1423" ht="12.75">
      <c r="E1423" s="9"/>
    </row>
    <row r="1424" ht="12.75">
      <c r="E1424" s="9"/>
    </row>
    <row r="1425" ht="12.75">
      <c r="E1425" s="9"/>
    </row>
    <row r="1426" ht="12.75">
      <c r="E1426" s="9"/>
    </row>
    <row r="1427" ht="12.75">
      <c r="E1427" s="9"/>
    </row>
    <row r="1428" ht="12.75">
      <c r="E1428" s="9"/>
    </row>
    <row r="1429" ht="12.75">
      <c r="E1429" s="9"/>
    </row>
    <row r="1430" ht="12.75">
      <c r="E1430" s="9"/>
    </row>
    <row r="1431" ht="12.75">
      <c r="E1431" s="9"/>
    </row>
    <row r="1432" ht="12.75">
      <c r="E1432" s="9"/>
    </row>
    <row r="1433" ht="12.75">
      <c r="E1433" s="9"/>
    </row>
    <row r="1434" ht="12.75">
      <c r="E1434" s="9"/>
    </row>
    <row r="1435" ht="12.75">
      <c r="E1435" s="9"/>
    </row>
    <row r="1436" ht="12.75">
      <c r="E1436" s="9"/>
    </row>
    <row r="1437" ht="12.75">
      <c r="E1437" s="9"/>
    </row>
    <row r="1438" ht="12.75">
      <c r="E1438" s="9"/>
    </row>
    <row r="1439" ht="12.75">
      <c r="E1439" s="9"/>
    </row>
    <row r="1440" ht="12.75">
      <c r="E1440" s="9"/>
    </row>
    <row r="1441" ht="12.75">
      <c r="E1441" s="9"/>
    </row>
    <row r="1442" ht="12.75">
      <c r="E1442" s="9"/>
    </row>
    <row r="1443" ht="12.75">
      <c r="E1443" s="9"/>
    </row>
    <row r="1444" ht="12.75">
      <c r="E1444" s="9"/>
    </row>
    <row r="1445" ht="12.75">
      <c r="E1445" s="9"/>
    </row>
    <row r="1446" ht="12.75">
      <c r="E1446" s="9"/>
    </row>
    <row r="1447" ht="12.75">
      <c r="E1447" s="9"/>
    </row>
    <row r="1448" ht="12.75">
      <c r="E1448" s="9"/>
    </row>
    <row r="1449" ht="12.75">
      <c r="E1449" s="9"/>
    </row>
    <row r="1450" ht="12.75">
      <c r="E1450" s="9"/>
    </row>
    <row r="1451" ht="12.75">
      <c r="E1451" s="9"/>
    </row>
    <row r="1452" ht="12.75">
      <c r="E1452" s="9"/>
    </row>
    <row r="1453" ht="12.75">
      <c r="E1453" s="9"/>
    </row>
    <row r="1454" ht="12.75">
      <c r="E1454" s="9"/>
    </row>
    <row r="1455" ht="12.75">
      <c r="E1455" s="9"/>
    </row>
    <row r="1456" ht="12.75">
      <c r="E1456" s="9"/>
    </row>
    <row r="1457" ht="12.75">
      <c r="E1457" s="9"/>
    </row>
    <row r="1458" ht="12.75">
      <c r="E1458" s="9"/>
    </row>
    <row r="1459" ht="12.75">
      <c r="E1459" s="9"/>
    </row>
    <row r="1460" ht="12.75">
      <c r="E1460" s="9"/>
    </row>
    <row r="1461" ht="12.75">
      <c r="E1461" s="9"/>
    </row>
    <row r="1462" ht="12.75">
      <c r="E1462" s="9"/>
    </row>
    <row r="1463" ht="12.75">
      <c r="E1463" s="9"/>
    </row>
    <row r="1464" ht="12.75">
      <c r="E1464" s="9"/>
    </row>
    <row r="1465" ht="12.75">
      <c r="E1465" s="9"/>
    </row>
    <row r="1466" ht="12.75">
      <c r="E1466" s="9"/>
    </row>
    <row r="1467" ht="12.75">
      <c r="E1467" s="9"/>
    </row>
    <row r="1468" ht="12.75">
      <c r="E1468" s="9"/>
    </row>
    <row r="1469" ht="12.75">
      <c r="E1469" s="9"/>
    </row>
    <row r="1470" ht="12.75">
      <c r="E1470" s="9"/>
    </row>
    <row r="1471" ht="12.75">
      <c r="E1471" s="9"/>
    </row>
    <row r="1472" ht="12.75">
      <c r="E1472" s="9"/>
    </row>
    <row r="1473" ht="12.75">
      <c r="E1473" s="9"/>
    </row>
    <row r="1474" ht="12.75">
      <c r="E1474" s="9"/>
    </row>
    <row r="1475" ht="12.75">
      <c r="E1475" s="9"/>
    </row>
    <row r="1476" ht="12.75">
      <c r="E1476" s="9"/>
    </row>
    <row r="1477" ht="12.75">
      <c r="E1477" s="9"/>
    </row>
    <row r="1478" ht="12.75">
      <c r="E1478" s="9"/>
    </row>
    <row r="1479" ht="12.75">
      <c r="E1479" s="9"/>
    </row>
    <row r="1480" ht="12.75">
      <c r="E1480" s="9"/>
    </row>
    <row r="1481" ht="12.75">
      <c r="E1481" s="9"/>
    </row>
    <row r="1482" ht="12.75">
      <c r="E1482" s="9"/>
    </row>
    <row r="1483" ht="12.75">
      <c r="E1483" s="9"/>
    </row>
    <row r="1484" ht="12.75">
      <c r="E1484" s="9"/>
    </row>
    <row r="1485" ht="12.75">
      <c r="E1485" s="9"/>
    </row>
    <row r="1486" ht="12.75">
      <c r="E1486" s="9"/>
    </row>
    <row r="1487" ht="12.75">
      <c r="E1487" s="9"/>
    </row>
    <row r="1488" ht="12.75">
      <c r="E1488" s="9"/>
    </row>
    <row r="1489" ht="12.75">
      <c r="E1489" s="9"/>
    </row>
    <row r="1490" ht="12.75">
      <c r="E1490" s="9"/>
    </row>
    <row r="1491" ht="12.75">
      <c r="E1491" s="9"/>
    </row>
    <row r="1492" ht="12.75">
      <c r="E1492" s="9"/>
    </row>
    <row r="1493" ht="12.75">
      <c r="E1493" s="9"/>
    </row>
    <row r="1494" ht="12.75">
      <c r="E1494" s="9"/>
    </row>
    <row r="1495" ht="12.75">
      <c r="E1495" s="9"/>
    </row>
    <row r="1496" ht="12.75">
      <c r="E1496" s="9"/>
    </row>
    <row r="1497" ht="12.75">
      <c r="E1497" s="9"/>
    </row>
    <row r="1498" ht="12.75">
      <c r="E1498" s="9"/>
    </row>
    <row r="1499" ht="12.75">
      <c r="E1499" s="9"/>
    </row>
    <row r="1500" ht="12.75">
      <c r="E1500" s="9"/>
    </row>
    <row r="1501" ht="12.75">
      <c r="E1501" s="9"/>
    </row>
    <row r="1502" ht="12.75">
      <c r="E1502" s="9"/>
    </row>
    <row r="1503" ht="12.75">
      <c r="E1503" s="9"/>
    </row>
    <row r="1504" ht="12.75">
      <c r="E1504" s="9"/>
    </row>
    <row r="1505" ht="12.75">
      <c r="E1505" s="9"/>
    </row>
    <row r="1506" ht="12.75">
      <c r="E1506" s="9"/>
    </row>
    <row r="1507" ht="12.75">
      <c r="E1507" s="9"/>
    </row>
    <row r="1508" ht="12.75">
      <c r="E1508" s="9"/>
    </row>
    <row r="1509" ht="12.75">
      <c r="E1509" s="9"/>
    </row>
    <row r="1510" ht="12.75">
      <c r="E1510" s="9"/>
    </row>
    <row r="1511" ht="12.75">
      <c r="E1511" s="9"/>
    </row>
    <row r="1512" ht="12.75">
      <c r="E1512" s="9"/>
    </row>
    <row r="1513" ht="12.75">
      <c r="E1513" s="9"/>
    </row>
    <row r="1514" ht="12.75">
      <c r="E1514" s="9"/>
    </row>
    <row r="1515" ht="12.75">
      <c r="E1515" s="9"/>
    </row>
    <row r="1516" ht="12.75">
      <c r="E1516" s="9"/>
    </row>
    <row r="1517" ht="12.75">
      <c r="E1517" s="9"/>
    </row>
    <row r="1518" ht="12.75">
      <c r="E1518" s="9"/>
    </row>
    <row r="1519" ht="12.75">
      <c r="E1519" s="9"/>
    </row>
    <row r="1520" ht="12.75">
      <c r="E1520" s="9"/>
    </row>
    <row r="1521" ht="12.75">
      <c r="E1521" s="9"/>
    </row>
    <row r="1522" ht="12.75">
      <c r="E1522" s="9"/>
    </row>
    <row r="1523" ht="12.75">
      <c r="E1523" s="9"/>
    </row>
    <row r="1524" ht="12.75">
      <c r="E1524" s="9"/>
    </row>
    <row r="1525" ht="12.75">
      <c r="E1525" s="9"/>
    </row>
    <row r="1526" ht="12.75">
      <c r="E1526" s="9"/>
    </row>
    <row r="1527" ht="12.75">
      <c r="E1527" s="9"/>
    </row>
    <row r="1528" ht="12.75">
      <c r="E1528" s="9"/>
    </row>
    <row r="1529" ht="12.75">
      <c r="E1529" s="9"/>
    </row>
    <row r="1530" ht="12.75">
      <c r="E1530" s="9"/>
    </row>
    <row r="1531" ht="12.75">
      <c r="E1531" s="9"/>
    </row>
    <row r="1532" ht="12.75">
      <c r="E1532" s="9"/>
    </row>
    <row r="1533" ht="12.75">
      <c r="E1533" s="9"/>
    </row>
    <row r="1534" ht="12.75">
      <c r="E1534" s="9"/>
    </row>
    <row r="1535" ht="12.75">
      <c r="E1535" s="9"/>
    </row>
    <row r="1536" ht="12.75">
      <c r="E1536" s="9"/>
    </row>
    <row r="1537" ht="12.75">
      <c r="E1537" s="9"/>
    </row>
    <row r="1538" ht="12.75">
      <c r="E1538" s="9"/>
    </row>
    <row r="1539" ht="12.75">
      <c r="E1539" s="9"/>
    </row>
    <row r="1540" ht="12.75">
      <c r="E1540" s="9"/>
    </row>
    <row r="1541" ht="12.75">
      <c r="E1541" s="9"/>
    </row>
    <row r="1542" ht="12.75">
      <c r="E1542" s="9"/>
    </row>
    <row r="1543" ht="12.75">
      <c r="E1543" s="9"/>
    </row>
    <row r="1544" ht="12.75">
      <c r="E1544" s="9"/>
    </row>
    <row r="1545" ht="12.75">
      <c r="E1545" s="9"/>
    </row>
    <row r="1546" ht="12.75">
      <c r="E1546" s="9"/>
    </row>
    <row r="1547" ht="12.75">
      <c r="E1547" s="9"/>
    </row>
    <row r="1548" ht="12.75">
      <c r="E1548" s="9"/>
    </row>
    <row r="1549" ht="12.75">
      <c r="E1549" s="9"/>
    </row>
    <row r="1550" ht="12.75">
      <c r="E1550" s="9"/>
    </row>
    <row r="1551" ht="12.75">
      <c r="E1551" s="9"/>
    </row>
    <row r="1552" ht="12.75">
      <c r="E1552" s="9"/>
    </row>
    <row r="1553" ht="12.75">
      <c r="E1553" s="9"/>
    </row>
    <row r="1554" ht="12.75">
      <c r="E1554" s="9"/>
    </row>
    <row r="1555" ht="12.75">
      <c r="E1555" s="9"/>
    </row>
    <row r="1556" ht="12.75">
      <c r="E1556" s="9"/>
    </row>
    <row r="1557" ht="12.75">
      <c r="E1557" s="9"/>
    </row>
    <row r="1558" ht="12.75">
      <c r="E1558" s="9"/>
    </row>
    <row r="1559" ht="12.75">
      <c r="E1559" s="9"/>
    </row>
    <row r="1560" ht="12.75">
      <c r="E1560" s="9"/>
    </row>
    <row r="1561" ht="12.75">
      <c r="E1561" s="9"/>
    </row>
    <row r="1562" ht="12.75">
      <c r="E1562" s="9"/>
    </row>
    <row r="1563" ht="12.75">
      <c r="E1563" s="9"/>
    </row>
    <row r="1564" ht="12.75">
      <c r="E1564" s="9"/>
    </row>
    <row r="1565" ht="12.75">
      <c r="E1565" s="9"/>
    </row>
    <row r="1566" ht="12.75">
      <c r="E1566" s="9"/>
    </row>
    <row r="1567" ht="12.75">
      <c r="E1567" s="9"/>
    </row>
    <row r="1568" ht="12.75">
      <c r="E1568" s="9"/>
    </row>
    <row r="1569" ht="12.75">
      <c r="E1569" s="9"/>
    </row>
    <row r="1570" ht="12.75">
      <c r="E1570" s="9"/>
    </row>
    <row r="1571" ht="12.75">
      <c r="E1571" s="9"/>
    </row>
    <row r="1572" ht="12.75">
      <c r="E1572" s="9"/>
    </row>
    <row r="1573" ht="12.75">
      <c r="E1573" s="9"/>
    </row>
    <row r="1574" ht="12.75">
      <c r="E1574" s="9"/>
    </row>
    <row r="1575" ht="12.75">
      <c r="E1575" s="9"/>
    </row>
    <row r="1576" ht="12.75">
      <c r="E1576" s="9"/>
    </row>
    <row r="1577" ht="12.75">
      <c r="E1577" s="9"/>
    </row>
    <row r="1578" ht="12.75">
      <c r="E1578" s="9"/>
    </row>
    <row r="1579" ht="12.75">
      <c r="E1579" s="9"/>
    </row>
    <row r="1580" ht="12.75">
      <c r="E1580" s="9"/>
    </row>
    <row r="1581" ht="12.75">
      <c r="E1581" s="9"/>
    </row>
    <row r="1582" ht="12.75">
      <c r="E1582" s="9"/>
    </row>
    <row r="1583" ht="12.75">
      <c r="E1583" s="9"/>
    </row>
    <row r="1584" ht="12.75">
      <c r="E1584" s="9"/>
    </row>
    <row r="1585" ht="12.75">
      <c r="E1585" s="9"/>
    </row>
    <row r="1586" ht="12.75">
      <c r="E1586" s="9"/>
    </row>
    <row r="1587" ht="12.75">
      <c r="E1587" s="9"/>
    </row>
    <row r="1588" ht="12.75">
      <c r="E1588" s="9"/>
    </row>
    <row r="1589" ht="12.75">
      <c r="E1589" s="9"/>
    </row>
    <row r="1590" ht="12.75">
      <c r="E1590" s="9"/>
    </row>
    <row r="1591" ht="12.75">
      <c r="E1591" s="9"/>
    </row>
    <row r="1592" ht="12.75">
      <c r="E1592" s="9"/>
    </row>
    <row r="1593" ht="12.75">
      <c r="E1593" s="9"/>
    </row>
    <row r="1594" ht="12.75">
      <c r="E1594" s="9"/>
    </row>
    <row r="1595" ht="12.75">
      <c r="E1595" s="9"/>
    </row>
    <row r="1596" ht="12.75">
      <c r="E1596" s="9"/>
    </row>
    <row r="1597" ht="12.75">
      <c r="E1597" s="9"/>
    </row>
    <row r="1598" ht="12.75">
      <c r="E1598" s="9"/>
    </row>
    <row r="1599" ht="12.75">
      <c r="E1599" s="9"/>
    </row>
    <row r="1600" ht="12.75">
      <c r="E1600" s="9"/>
    </row>
    <row r="1601" ht="12.75">
      <c r="E1601" s="9"/>
    </row>
    <row r="1602" ht="12.75">
      <c r="E1602" s="9"/>
    </row>
    <row r="1603" ht="12.75">
      <c r="E1603" s="9"/>
    </row>
    <row r="1604" ht="12.75">
      <c r="E1604" s="9"/>
    </row>
    <row r="1605" ht="12.75">
      <c r="E1605" s="9"/>
    </row>
    <row r="1606" ht="12.75">
      <c r="E1606" s="9"/>
    </row>
    <row r="1607" ht="12.75">
      <c r="E1607" s="9"/>
    </row>
    <row r="1608" ht="12.75">
      <c r="E1608" s="9"/>
    </row>
    <row r="1609" ht="12.75">
      <c r="E1609" s="9"/>
    </row>
    <row r="1610" ht="12.75">
      <c r="E1610" s="9"/>
    </row>
    <row r="1611" ht="12.75">
      <c r="E1611" s="9"/>
    </row>
    <row r="1612" ht="12.75">
      <c r="E1612" s="9"/>
    </row>
    <row r="1613" ht="12.75">
      <c r="E1613" s="9"/>
    </row>
    <row r="1614" ht="12.75">
      <c r="E1614" s="9"/>
    </row>
    <row r="1615" ht="12.75">
      <c r="E1615" s="9"/>
    </row>
    <row r="1616" ht="12.75">
      <c r="E1616" s="9"/>
    </row>
    <row r="1617" ht="12.75">
      <c r="E1617" s="9"/>
    </row>
    <row r="1618" ht="12.75">
      <c r="E1618" s="9"/>
    </row>
    <row r="1619" ht="12.75">
      <c r="E1619" s="9"/>
    </row>
    <row r="1620" ht="12.75">
      <c r="E1620" s="9"/>
    </row>
    <row r="1621" ht="12.75">
      <c r="E1621" s="9"/>
    </row>
    <row r="1622" ht="12.75">
      <c r="E1622" s="9"/>
    </row>
    <row r="1623" ht="12.75">
      <c r="E1623" s="9"/>
    </row>
    <row r="1624" ht="12.75">
      <c r="E1624" s="9"/>
    </row>
    <row r="1625" ht="12.75">
      <c r="E1625" s="9"/>
    </row>
    <row r="1626" ht="12.75">
      <c r="E1626" s="9"/>
    </row>
    <row r="1627" ht="12.75">
      <c r="E1627" s="9"/>
    </row>
    <row r="1628" ht="12.75">
      <c r="E1628" s="9"/>
    </row>
    <row r="1629" ht="12.75">
      <c r="E1629" s="9"/>
    </row>
    <row r="1630" ht="12.75">
      <c r="E1630" s="9"/>
    </row>
    <row r="1631" ht="12.75">
      <c r="E1631" s="9"/>
    </row>
    <row r="1632" ht="12.75">
      <c r="E1632" s="9"/>
    </row>
    <row r="1633" ht="12.75">
      <c r="E1633" s="9"/>
    </row>
    <row r="1634" ht="12.75">
      <c r="E1634" s="9"/>
    </row>
    <row r="1635" ht="12.75">
      <c r="E1635" s="9"/>
    </row>
    <row r="1636" ht="12.75">
      <c r="E1636" s="9"/>
    </row>
    <row r="1637" ht="12.75">
      <c r="E1637" s="9"/>
    </row>
    <row r="1638" ht="12.75">
      <c r="E1638" s="9"/>
    </row>
    <row r="1639" ht="12.75">
      <c r="E1639" s="9"/>
    </row>
    <row r="1640" ht="12.75">
      <c r="E1640" s="9"/>
    </row>
    <row r="1641" ht="12.75">
      <c r="E1641" s="9"/>
    </row>
    <row r="1642" ht="12.75">
      <c r="E1642" s="9"/>
    </row>
    <row r="1643" ht="12.75">
      <c r="E1643" s="9"/>
    </row>
    <row r="1644" ht="12.75">
      <c r="E1644" s="9"/>
    </row>
    <row r="1645" ht="12.75">
      <c r="E1645" s="9"/>
    </row>
    <row r="1646" ht="12.75">
      <c r="E1646" s="9"/>
    </row>
    <row r="1647" ht="12.75">
      <c r="E1647" s="9"/>
    </row>
    <row r="1648" ht="12.75">
      <c r="E1648" s="9"/>
    </row>
    <row r="1649" ht="12.75">
      <c r="E1649" s="9"/>
    </row>
    <row r="1650" ht="12.75">
      <c r="E1650" s="9"/>
    </row>
    <row r="1651" ht="12.75">
      <c r="E1651" s="9"/>
    </row>
    <row r="1652" ht="12.75">
      <c r="E1652" s="9"/>
    </row>
    <row r="1653" ht="12.75">
      <c r="E1653" s="9"/>
    </row>
    <row r="1654" ht="12.75">
      <c r="E1654" s="9"/>
    </row>
    <row r="1655" ht="12.75">
      <c r="E1655" s="9"/>
    </row>
    <row r="1656" ht="12.75">
      <c r="E1656" s="9"/>
    </row>
    <row r="1657" ht="12.75">
      <c r="E1657" s="9"/>
    </row>
    <row r="1658" ht="12.75">
      <c r="E1658" s="9"/>
    </row>
    <row r="1659" ht="12.75">
      <c r="E1659" s="9"/>
    </row>
    <row r="1660" ht="12.75">
      <c r="E1660" s="9"/>
    </row>
    <row r="1661" ht="12.75">
      <c r="E1661" s="9"/>
    </row>
    <row r="1662" ht="12.75">
      <c r="E1662" s="9"/>
    </row>
    <row r="1663" ht="12.75">
      <c r="E1663" s="9"/>
    </row>
    <row r="1664" ht="12.75">
      <c r="E1664" s="9"/>
    </row>
    <row r="1665" ht="12.75">
      <c r="E1665" s="9"/>
    </row>
    <row r="1666" ht="12.75">
      <c r="E1666" s="9"/>
    </row>
    <row r="1667" ht="12.75">
      <c r="E1667" s="9"/>
    </row>
    <row r="1668" ht="12.75">
      <c r="E1668" s="9"/>
    </row>
    <row r="1669" ht="12.75">
      <c r="E1669" s="9"/>
    </row>
    <row r="1670" ht="12.75">
      <c r="E1670" s="9"/>
    </row>
    <row r="1671" ht="12.75">
      <c r="E1671" s="9"/>
    </row>
    <row r="1672" ht="12.75">
      <c r="E1672" s="9"/>
    </row>
    <row r="1673" ht="12.75">
      <c r="E1673" s="9"/>
    </row>
    <row r="1674" ht="12.75">
      <c r="E1674" s="9"/>
    </row>
    <row r="1675" ht="12.75">
      <c r="E1675" s="9"/>
    </row>
    <row r="1676" ht="12.75">
      <c r="E1676" s="9"/>
    </row>
    <row r="1677" ht="12.75">
      <c r="E1677" s="9"/>
    </row>
    <row r="1678" ht="12.75">
      <c r="E1678" s="9"/>
    </row>
    <row r="1679" ht="12.75">
      <c r="E1679" s="9"/>
    </row>
    <row r="1680" ht="12.75">
      <c r="E1680" s="9"/>
    </row>
    <row r="1681" ht="12.75">
      <c r="E1681" s="9"/>
    </row>
    <row r="1682" ht="12.75">
      <c r="E1682" s="9"/>
    </row>
    <row r="1683" ht="12.75">
      <c r="E1683" s="9"/>
    </row>
    <row r="1684" ht="12.75">
      <c r="E1684" s="9"/>
    </row>
    <row r="1685" ht="12.75">
      <c r="E1685" s="9"/>
    </row>
    <row r="1686" ht="12.75">
      <c r="E1686" s="9"/>
    </row>
    <row r="1687" ht="12.75">
      <c r="E1687" s="9"/>
    </row>
    <row r="1688" ht="12.75">
      <c r="E1688" s="9"/>
    </row>
    <row r="1689" ht="12.75">
      <c r="E1689" s="9"/>
    </row>
    <row r="1690" ht="12.75">
      <c r="E1690" s="9"/>
    </row>
    <row r="1691" ht="12.75">
      <c r="E1691" s="9"/>
    </row>
    <row r="1692" ht="12.75">
      <c r="E1692" s="9"/>
    </row>
    <row r="1693" ht="12.75">
      <c r="E1693" s="9"/>
    </row>
    <row r="1694" ht="12.75">
      <c r="E1694" s="9"/>
    </row>
    <row r="1695" ht="12.75">
      <c r="E1695" s="9"/>
    </row>
    <row r="1696" ht="12.75">
      <c r="E1696" s="9"/>
    </row>
    <row r="1697" ht="12.75">
      <c r="E1697" s="9"/>
    </row>
    <row r="1698" ht="12.75">
      <c r="E1698" s="9"/>
    </row>
    <row r="1699" ht="12.75">
      <c r="E1699" s="9"/>
    </row>
    <row r="1700" ht="12.75">
      <c r="E1700" s="9"/>
    </row>
    <row r="1701" ht="12.75">
      <c r="E1701" s="9"/>
    </row>
    <row r="1702" ht="12.75">
      <c r="E1702" s="9"/>
    </row>
    <row r="1703" ht="12.75">
      <c r="E1703" s="9"/>
    </row>
    <row r="1704" ht="12.75">
      <c r="E1704" s="9"/>
    </row>
    <row r="1705" ht="12.75">
      <c r="E1705" s="9"/>
    </row>
    <row r="1706" ht="12.75">
      <c r="E1706" s="9"/>
    </row>
    <row r="1707" ht="12.75">
      <c r="E1707" s="9"/>
    </row>
    <row r="1708" ht="12.75">
      <c r="E1708" s="9"/>
    </row>
    <row r="1709" ht="12.75">
      <c r="E1709" s="9"/>
    </row>
    <row r="1710" ht="12.75">
      <c r="E1710" s="9"/>
    </row>
    <row r="1711" ht="12.75">
      <c r="E1711" s="9"/>
    </row>
    <row r="1712" ht="12.75">
      <c r="E1712" s="9"/>
    </row>
    <row r="1713" ht="12.75">
      <c r="E1713" s="9"/>
    </row>
    <row r="1714" ht="12.75">
      <c r="E1714" s="9"/>
    </row>
    <row r="1715" ht="12.75">
      <c r="E1715" s="9"/>
    </row>
    <row r="1716" ht="12.75">
      <c r="E1716" s="9"/>
    </row>
    <row r="1717" ht="12.75">
      <c r="E1717" s="9"/>
    </row>
    <row r="1718" ht="12.75">
      <c r="E1718" s="9"/>
    </row>
    <row r="1719" ht="12.75">
      <c r="E1719" s="9"/>
    </row>
    <row r="1720" ht="12.75">
      <c r="E1720" s="9"/>
    </row>
    <row r="1721" ht="12.75">
      <c r="E1721" s="9"/>
    </row>
    <row r="1722" ht="12.75">
      <c r="E1722" s="9"/>
    </row>
    <row r="1723" ht="12.75">
      <c r="E1723" s="9"/>
    </row>
    <row r="1724" ht="12.75">
      <c r="E1724" s="9"/>
    </row>
    <row r="1725" ht="12.75">
      <c r="E1725" s="9"/>
    </row>
    <row r="1726" ht="12.75">
      <c r="E1726" s="9"/>
    </row>
    <row r="1727" ht="12.75">
      <c r="E1727" s="9"/>
    </row>
    <row r="1728" ht="12.75">
      <c r="E1728" s="9"/>
    </row>
    <row r="1729" ht="12.75">
      <c r="E1729" s="9"/>
    </row>
    <row r="1730" ht="12.75">
      <c r="E1730" s="9"/>
    </row>
    <row r="1731" ht="12.75">
      <c r="E1731" s="9"/>
    </row>
    <row r="1732" ht="12.75">
      <c r="E1732" s="9"/>
    </row>
    <row r="1733" ht="12.75">
      <c r="E1733" s="9"/>
    </row>
    <row r="1734" ht="12.75">
      <c r="E1734" s="9"/>
    </row>
    <row r="1735" ht="12.75">
      <c r="E1735" s="9"/>
    </row>
    <row r="1736" ht="12.75">
      <c r="E1736" s="9"/>
    </row>
    <row r="1737" ht="12.75">
      <c r="E1737" s="9"/>
    </row>
    <row r="1738" ht="12.75">
      <c r="E1738" s="9"/>
    </row>
    <row r="1739" ht="12.75">
      <c r="E1739" s="9"/>
    </row>
    <row r="1740" ht="12.75">
      <c r="E1740" s="9"/>
    </row>
    <row r="1741" ht="12.75">
      <c r="E1741" s="9"/>
    </row>
    <row r="1742" ht="12.75">
      <c r="E1742" s="9"/>
    </row>
    <row r="1743" ht="12.75">
      <c r="E1743" s="9"/>
    </row>
    <row r="1744" ht="12.75">
      <c r="E1744" s="9"/>
    </row>
    <row r="1745" ht="12.75">
      <c r="E1745" s="9"/>
    </row>
    <row r="1746" ht="12.75">
      <c r="E1746" s="9"/>
    </row>
    <row r="1747" ht="12.75">
      <c r="E1747" s="9"/>
    </row>
    <row r="1748" ht="12.75">
      <c r="E1748" s="9"/>
    </row>
    <row r="1749" ht="12.75">
      <c r="E1749" s="9"/>
    </row>
    <row r="1750" ht="12.75">
      <c r="E1750" s="9"/>
    </row>
    <row r="1751" ht="12.75">
      <c r="E1751" s="9"/>
    </row>
    <row r="1752" ht="12.75">
      <c r="E1752" s="9"/>
    </row>
    <row r="1753" ht="12.75">
      <c r="E1753" s="9"/>
    </row>
    <row r="1754" ht="12.75">
      <c r="E1754" s="9"/>
    </row>
    <row r="1755" ht="12.75">
      <c r="E1755" s="9"/>
    </row>
    <row r="1756" ht="12.75">
      <c r="E1756" s="9"/>
    </row>
    <row r="1757" ht="12.75">
      <c r="E1757" s="9"/>
    </row>
    <row r="1758" ht="12.75">
      <c r="E1758" s="9"/>
    </row>
    <row r="1759" ht="12.75">
      <c r="E1759" s="9"/>
    </row>
    <row r="1760" ht="12.75">
      <c r="E1760" s="9"/>
    </row>
    <row r="1761" ht="12.75">
      <c r="E1761" s="9"/>
    </row>
    <row r="1762" ht="12.75">
      <c r="E1762" s="9"/>
    </row>
    <row r="1763" ht="12.75">
      <c r="E1763" s="9"/>
    </row>
    <row r="1764" ht="12.75">
      <c r="E1764" s="9"/>
    </row>
    <row r="1765" ht="12.75">
      <c r="E1765" s="9"/>
    </row>
    <row r="1766" ht="12.75">
      <c r="E1766" s="9"/>
    </row>
    <row r="1767" ht="12.75">
      <c r="E1767" s="9"/>
    </row>
    <row r="1768" ht="12.75">
      <c r="E1768" s="9"/>
    </row>
    <row r="1769" ht="12.75">
      <c r="E1769" s="9"/>
    </row>
    <row r="1770" ht="12.75">
      <c r="E1770" s="9"/>
    </row>
    <row r="1771" ht="12.75">
      <c r="E1771" s="9"/>
    </row>
    <row r="1772" ht="12.75">
      <c r="E1772" s="9"/>
    </row>
    <row r="1773" ht="12.75">
      <c r="E1773" s="9"/>
    </row>
    <row r="1774" ht="12.75">
      <c r="E1774" s="9"/>
    </row>
    <row r="1775" ht="12.75">
      <c r="E1775" s="9"/>
    </row>
    <row r="1776" ht="12.75">
      <c r="E1776" s="9"/>
    </row>
    <row r="1777" ht="12.75">
      <c r="E1777" s="9"/>
    </row>
    <row r="1778" ht="12.75">
      <c r="E1778" s="9"/>
    </row>
    <row r="1779" ht="12.75">
      <c r="E1779" s="9"/>
    </row>
    <row r="1780" ht="12.75">
      <c r="E1780" s="9"/>
    </row>
    <row r="1781" ht="12.75">
      <c r="E1781" s="9"/>
    </row>
    <row r="1782" ht="12.75">
      <c r="E1782" s="9"/>
    </row>
    <row r="1783" ht="12.75">
      <c r="E1783" s="9"/>
    </row>
    <row r="1784" ht="12.75">
      <c r="E1784" s="9"/>
    </row>
    <row r="1785" ht="12.75">
      <c r="E1785" s="9"/>
    </row>
    <row r="1786" ht="12.75">
      <c r="E1786" s="9"/>
    </row>
    <row r="1787" ht="12.75">
      <c r="E1787" s="9"/>
    </row>
    <row r="1788" ht="12.75">
      <c r="E1788" s="9"/>
    </row>
    <row r="1789" ht="12.75">
      <c r="E1789" s="9"/>
    </row>
    <row r="1790" ht="12.75">
      <c r="E1790" s="9"/>
    </row>
    <row r="1791" ht="12.75">
      <c r="E1791" s="9"/>
    </row>
    <row r="1792" ht="12.75">
      <c r="E1792" s="9"/>
    </row>
    <row r="1793" ht="12.75">
      <c r="E1793" s="9"/>
    </row>
    <row r="1794" ht="12.75">
      <c r="E1794" s="9"/>
    </row>
    <row r="1795" ht="12.75">
      <c r="E1795" s="9"/>
    </row>
    <row r="1796" ht="12.75">
      <c r="E1796" s="9"/>
    </row>
    <row r="1797" ht="12.75">
      <c r="E1797" s="9"/>
    </row>
    <row r="1798" ht="12.75">
      <c r="E1798" s="9"/>
    </row>
    <row r="1799" ht="12.75">
      <c r="E1799" s="9"/>
    </row>
    <row r="1800" ht="12.75">
      <c r="E1800" s="9"/>
    </row>
    <row r="1801" ht="12.75">
      <c r="E1801" s="9"/>
    </row>
    <row r="1802" ht="12.75">
      <c r="E1802" s="9"/>
    </row>
    <row r="1803" ht="12.75">
      <c r="E1803" s="9"/>
    </row>
    <row r="1804" ht="12.75">
      <c r="E1804" s="9"/>
    </row>
    <row r="1805" ht="12.75">
      <c r="E1805" s="9"/>
    </row>
    <row r="1806" ht="12.75">
      <c r="E1806" s="9"/>
    </row>
    <row r="1807" ht="12.75">
      <c r="E1807" s="9"/>
    </row>
    <row r="1808" ht="12.75">
      <c r="E1808" s="9"/>
    </row>
    <row r="1809" ht="12.75">
      <c r="E1809" s="9"/>
    </row>
    <row r="1810" ht="12.75">
      <c r="E1810" s="9"/>
    </row>
    <row r="1811" ht="12.75">
      <c r="E1811" s="9"/>
    </row>
    <row r="1812" ht="12.75">
      <c r="E1812" s="9"/>
    </row>
    <row r="1813" ht="12.75">
      <c r="E1813" s="9"/>
    </row>
    <row r="1814" ht="12.75">
      <c r="E1814" s="9"/>
    </row>
    <row r="1815" ht="12.75">
      <c r="E1815" s="9"/>
    </row>
    <row r="1816" ht="12.75">
      <c r="E1816" s="9"/>
    </row>
    <row r="1817" ht="12.75">
      <c r="E1817" s="9"/>
    </row>
    <row r="1818" ht="12.75">
      <c r="E1818" s="9"/>
    </row>
    <row r="1819" ht="12.75">
      <c r="E1819" s="9"/>
    </row>
    <row r="1820" ht="12.75">
      <c r="E1820" s="9"/>
    </row>
    <row r="1821" ht="12.75">
      <c r="E1821" s="9"/>
    </row>
    <row r="1822" ht="12.75">
      <c r="E1822" s="9"/>
    </row>
    <row r="1823" ht="12.75">
      <c r="E1823" s="9"/>
    </row>
    <row r="1824" ht="12.75">
      <c r="E1824" s="9"/>
    </row>
    <row r="1825" ht="12.75">
      <c r="E1825" s="9"/>
    </row>
    <row r="1826" ht="12.75">
      <c r="E1826" s="9"/>
    </row>
    <row r="1827" ht="12.75">
      <c r="E1827" s="9"/>
    </row>
    <row r="1828" ht="12.75">
      <c r="E1828" s="9"/>
    </row>
    <row r="1829" ht="12.75">
      <c r="E1829" s="9"/>
    </row>
    <row r="1830" ht="12.75">
      <c r="E1830" s="9"/>
    </row>
    <row r="1831" ht="12.75">
      <c r="E1831" s="9"/>
    </row>
    <row r="1832" ht="12.75">
      <c r="E1832" s="9"/>
    </row>
    <row r="1833" ht="12.75">
      <c r="E1833" s="9"/>
    </row>
    <row r="1834" ht="12.75">
      <c r="E1834" s="9"/>
    </row>
    <row r="1835" ht="12.75">
      <c r="E1835" s="9"/>
    </row>
    <row r="1836" ht="12.75">
      <c r="E1836" s="9"/>
    </row>
    <row r="1837" ht="12.75">
      <c r="E1837" s="9"/>
    </row>
    <row r="1838" ht="12.75">
      <c r="E1838" s="9"/>
    </row>
    <row r="1839" ht="12.75">
      <c r="E1839" s="9"/>
    </row>
    <row r="1840" ht="12.75">
      <c r="E1840" s="9"/>
    </row>
    <row r="1841" ht="12.75">
      <c r="E1841" s="9"/>
    </row>
    <row r="1842" ht="12.75">
      <c r="E1842" s="9"/>
    </row>
    <row r="1843" ht="12.75">
      <c r="E1843" s="9"/>
    </row>
    <row r="1844" ht="12.75">
      <c r="E1844" s="9"/>
    </row>
    <row r="1845" ht="12.75">
      <c r="E1845" s="9"/>
    </row>
    <row r="1846" ht="12.75">
      <c r="E1846" s="9"/>
    </row>
    <row r="1847" ht="12.75">
      <c r="E1847" s="9"/>
    </row>
    <row r="1848" ht="12.75">
      <c r="E1848" s="9"/>
    </row>
    <row r="1849" ht="12.75">
      <c r="E1849" s="9"/>
    </row>
    <row r="1850" ht="12.75">
      <c r="E1850" s="9"/>
    </row>
    <row r="1851" ht="12.75">
      <c r="E1851" s="9"/>
    </row>
    <row r="1852" ht="12.75">
      <c r="E1852" s="9"/>
    </row>
    <row r="1853" ht="12.75">
      <c r="E1853" s="9"/>
    </row>
    <row r="1854" ht="12.75">
      <c r="E1854" s="9"/>
    </row>
    <row r="1855" ht="12.75">
      <c r="E1855" s="9"/>
    </row>
    <row r="1856" ht="12.75">
      <c r="E1856" s="9"/>
    </row>
    <row r="1857" ht="12.75">
      <c r="E1857" s="9"/>
    </row>
    <row r="1858" ht="12.75">
      <c r="E1858" s="9"/>
    </row>
    <row r="1859" ht="12.75">
      <c r="E1859" s="9"/>
    </row>
    <row r="1860" ht="12.75">
      <c r="E1860" s="9"/>
    </row>
    <row r="1861" ht="12.75">
      <c r="E1861" s="9"/>
    </row>
    <row r="1862" ht="12.75">
      <c r="E1862" s="9"/>
    </row>
    <row r="1863" ht="12.75">
      <c r="E1863" s="9"/>
    </row>
    <row r="1864" ht="12.75">
      <c r="E1864" s="9"/>
    </row>
    <row r="1865" ht="12.75">
      <c r="E1865" s="9"/>
    </row>
    <row r="1866" ht="12.75">
      <c r="E1866" s="9"/>
    </row>
    <row r="1867" ht="12.75">
      <c r="E1867" s="9"/>
    </row>
    <row r="1868" ht="12.75">
      <c r="E1868" s="9"/>
    </row>
    <row r="1869" ht="12.75">
      <c r="E1869" s="9"/>
    </row>
    <row r="1870" ht="12.75">
      <c r="E1870" s="9"/>
    </row>
    <row r="1871" ht="12.75">
      <c r="E1871" s="9"/>
    </row>
    <row r="1872" ht="12.75">
      <c r="E1872" s="9"/>
    </row>
    <row r="1873" ht="12.75">
      <c r="E1873" s="9"/>
    </row>
    <row r="1874" ht="12.75">
      <c r="E1874" s="9"/>
    </row>
    <row r="1875" ht="12.75">
      <c r="E1875" s="9"/>
    </row>
    <row r="1876" ht="12.75">
      <c r="E1876" s="9"/>
    </row>
    <row r="1877" ht="12.75">
      <c r="E1877" s="9"/>
    </row>
    <row r="1878" ht="12.75">
      <c r="E1878" s="9"/>
    </row>
    <row r="1879" ht="12.75">
      <c r="E1879" s="9"/>
    </row>
    <row r="1880" ht="12.75">
      <c r="E1880" s="9"/>
    </row>
    <row r="1881" ht="12.75">
      <c r="E1881" s="9"/>
    </row>
    <row r="1882" ht="12.75">
      <c r="E1882" s="9"/>
    </row>
    <row r="1883" ht="12.75">
      <c r="E1883" s="9"/>
    </row>
    <row r="1884" ht="12.75">
      <c r="E1884" s="9"/>
    </row>
    <row r="1885" ht="12.75">
      <c r="E1885" s="9"/>
    </row>
    <row r="1886" ht="12.75">
      <c r="E1886" s="9"/>
    </row>
    <row r="1887" ht="12.75">
      <c r="E1887" s="9"/>
    </row>
    <row r="1888" ht="12.75">
      <c r="E1888" s="9"/>
    </row>
    <row r="1889" ht="12.75">
      <c r="E1889" s="9"/>
    </row>
    <row r="1890" ht="12.75">
      <c r="E1890" s="9"/>
    </row>
    <row r="1891" ht="12.75">
      <c r="E1891" s="9"/>
    </row>
    <row r="1892" ht="12.75">
      <c r="E1892" s="9"/>
    </row>
    <row r="1893" ht="12.75">
      <c r="E1893" s="9"/>
    </row>
    <row r="1894" ht="12.75">
      <c r="E1894" s="9"/>
    </row>
    <row r="1895" ht="12.75">
      <c r="E1895" s="9"/>
    </row>
    <row r="1896" ht="12.75">
      <c r="E1896" s="9"/>
    </row>
    <row r="1897" ht="12.75">
      <c r="E1897" s="9"/>
    </row>
    <row r="1898" ht="12.75">
      <c r="E1898" s="9"/>
    </row>
    <row r="1899" ht="12.75">
      <c r="E1899" s="9"/>
    </row>
    <row r="1900" ht="12.75">
      <c r="E1900" s="9"/>
    </row>
    <row r="1901" ht="12.75">
      <c r="E1901" s="9"/>
    </row>
    <row r="1902" ht="12.75">
      <c r="E1902" s="9"/>
    </row>
    <row r="1903" ht="12.75">
      <c r="E1903" s="9"/>
    </row>
    <row r="1904" ht="12.75">
      <c r="E1904" s="9"/>
    </row>
    <row r="1905" ht="12.75">
      <c r="E1905" s="9"/>
    </row>
    <row r="1906" ht="12.75">
      <c r="E1906" s="9"/>
    </row>
    <row r="1907" ht="12.75">
      <c r="E1907" s="9"/>
    </row>
    <row r="1908" ht="12.75">
      <c r="E1908" s="9"/>
    </row>
    <row r="1909" ht="12.75">
      <c r="E1909" s="9"/>
    </row>
    <row r="1910" ht="12.75">
      <c r="E1910" s="9"/>
    </row>
    <row r="1911" ht="12.75">
      <c r="E1911" s="9"/>
    </row>
    <row r="1912" ht="12.75">
      <c r="E1912" s="9"/>
    </row>
    <row r="1913" ht="12.75">
      <c r="E1913" s="9"/>
    </row>
    <row r="1914" ht="12.75">
      <c r="E1914" s="9"/>
    </row>
    <row r="1915" ht="12.75">
      <c r="E1915" s="9"/>
    </row>
    <row r="1916" ht="12.75">
      <c r="E1916" s="9"/>
    </row>
    <row r="1917" ht="12.75">
      <c r="E1917" s="9"/>
    </row>
    <row r="1918" ht="12.75">
      <c r="E1918" s="9"/>
    </row>
    <row r="1919" ht="12.75">
      <c r="E1919" s="9"/>
    </row>
    <row r="1920" ht="12.75">
      <c r="E1920" s="9"/>
    </row>
    <row r="1921" ht="12.75">
      <c r="E1921" s="9"/>
    </row>
    <row r="1922" ht="12.75">
      <c r="E1922" s="9"/>
    </row>
    <row r="1923" ht="12.75">
      <c r="E1923" s="9"/>
    </row>
    <row r="1924" ht="12.75">
      <c r="E1924" s="9"/>
    </row>
    <row r="1925" ht="12.75">
      <c r="E1925" s="9"/>
    </row>
    <row r="1926" ht="12.75">
      <c r="E1926" s="9"/>
    </row>
    <row r="1927" ht="12.75">
      <c r="E1927" s="9"/>
    </row>
    <row r="1928" ht="12.75">
      <c r="E1928" s="9"/>
    </row>
    <row r="1929" ht="12.75">
      <c r="E1929" s="9"/>
    </row>
    <row r="1930" ht="12.75">
      <c r="E1930" s="9"/>
    </row>
    <row r="1931" ht="12.75">
      <c r="E1931" s="9"/>
    </row>
    <row r="1932" ht="12.75">
      <c r="E1932" s="9"/>
    </row>
    <row r="1933" ht="12.75">
      <c r="E1933" s="9"/>
    </row>
    <row r="1934" ht="12.75">
      <c r="E1934" s="9"/>
    </row>
    <row r="1935" ht="12.75">
      <c r="E1935" s="9"/>
    </row>
    <row r="1936" ht="12.75">
      <c r="E1936" s="9"/>
    </row>
    <row r="1937" ht="12.75">
      <c r="E1937" s="9"/>
    </row>
    <row r="1938" ht="12.75">
      <c r="E1938" s="9"/>
    </row>
    <row r="1939" ht="12.75">
      <c r="E1939" s="9"/>
    </row>
    <row r="1940" ht="12.75">
      <c r="E1940" s="9"/>
    </row>
    <row r="1941" ht="12.75">
      <c r="E1941" s="9"/>
    </row>
    <row r="1942" ht="12.75">
      <c r="E1942" s="9"/>
    </row>
    <row r="1943" ht="12.75">
      <c r="E1943" s="9"/>
    </row>
    <row r="1944" ht="12.75">
      <c r="E1944" s="9"/>
    </row>
    <row r="1945" ht="12.75">
      <c r="E1945" s="9"/>
    </row>
    <row r="1946" ht="12.75">
      <c r="E1946" s="9"/>
    </row>
    <row r="1947" ht="12.75">
      <c r="E1947" s="9"/>
    </row>
    <row r="1948" ht="12.75">
      <c r="E1948" s="9"/>
    </row>
    <row r="1949" ht="12.75">
      <c r="E1949" s="9"/>
    </row>
    <row r="1950" ht="12.75">
      <c r="E1950" s="9"/>
    </row>
    <row r="1951" ht="12.75">
      <c r="E1951" s="9"/>
    </row>
    <row r="1952" ht="12.75">
      <c r="E1952" s="9"/>
    </row>
    <row r="1953" ht="12.75">
      <c r="E1953" s="9"/>
    </row>
    <row r="1954" ht="12.75">
      <c r="E1954" s="9"/>
    </row>
    <row r="1955" ht="12.75">
      <c r="E1955" s="9"/>
    </row>
    <row r="1956" ht="12.75">
      <c r="E1956" s="9"/>
    </row>
    <row r="1957" ht="12.75">
      <c r="E1957" s="9"/>
    </row>
    <row r="1958" ht="12.75">
      <c r="E1958" s="9"/>
    </row>
    <row r="1959" ht="12.75">
      <c r="E1959" s="9"/>
    </row>
    <row r="1960" ht="12.75">
      <c r="E1960" s="9"/>
    </row>
    <row r="1961" ht="12.75">
      <c r="E1961" s="9"/>
    </row>
    <row r="1962" ht="12.75">
      <c r="E1962" s="9"/>
    </row>
    <row r="1963" ht="12.75">
      <c r="E1963" s="9"/>
    </row>
    <row r="1964" ht="12.75">
      <c r="E1964" s="9"/>
    </row>
    <row r="1965" ht="12.75">
      <c r="E1965" s="9"/>
    </row>
    <row r="1966" ht="12.75">
      <c r="E1966" s="9"/>
    </row>
    <row r="1967" ht="12.75">
      <c r="E1967" s="9"/>
    </row>
    <row r="1968" ht="12.75">
      <c r="E1968" s="9"/>
    </row>
    <row r="1969" ht="12.75">
      <c r="E1969" s="9"/>
    </row>
    <row r="1970" ht="12.75">
      <c r="E1970" s="9"/>
    </row>
    <row r="1971" ht="12.75">
      <c r="E1971" s="9"/>
    </row>
    <row r="1972" ht="12.75">
      <c r="E1972" s="9"/>
    </row>
    <row r="1973" ht="12.75">
      <c r="E1973" s="9"/>
    </row>
    <row r="1974" ht="12.75">
      <c r="E1974" s="9"/>
    </row>
    <row r="1975" ht="12.75">
      <c r="E1975" s="9"/>
    </row>
    <row r="1976" ht="12.75">
      <c r="E1976" s="9"/>
    </row>
    <row r="1977" ht="12.75">
      <c r="E1977" s="9"/>
    </row>
    <row r="1978" ht="12.75">
      <c r="E1978" s="9"/>
    </row>
    <row r="1979" ht="12.75">
      <c r="E1979" s="9"/>
    </row>
    <row r="1980" ht="12.75">
      <c r="E1980" s="9"/>
    </row>
    <row r="1981" ht="12.75">
      <c r="E1981" s="9"/>
    </row>
    <row r="1982" ht="12.75">
      <c r="E1982" s="9"/>
    </row>
    <row r="1983" ht="12.75">
      <c r="E1983" s="9"/>
    </row>
    <row r="1984" ht="12.75">
      <c r="E1984" s="9"/>
    </row>
    <row r="1985" ht="12.75">
      <c r="E1985" s="9"/>
    </row>
    <row r="1986" ht="12.75">
      <c r="E1986" s="9"/>
    </row>
    <row r="1987" ht="12.75">
      <c r="E1987" s="9"/>
    </row>
    <row r="1988" ht="12.75">
      <c r="E1988" s="9"/>
    </row>
    <row r="1989" ht="12.75">
      <c r="E1989" s="9"/>
    </row>
    <row r="1990" ht="12.75">
      <c r="E1990" s="9"/>
    </row>
    <row r="1991" ht="12.75">
      <c r="E1991" s="9"/>
    </row>
    <row r="1992" ht="12.75">
      <c r="E1992" s="9"/>
    </row>
    <row r="1993" ht="12.75">
      <c r="E1993" s="9"/>
    </row>
    <row r="1994" ht="12.75">
      <c r="E1994" s="9"/>
    </row>
    <row r="1995" ht="12.75">
      <c r="E1995" s="9"/>
    </row>
    <row r="1996" ht="12.75">
      <c r="E1996" s="9"/>
    </row>
    <row r="1997" ht="12.75">
      <c r="E1997" s="9"/>
    </row>
    <row r="1998" ht="12.75">
      <c r="E1998" s="9"/>
    </row>
    <row r="1999" ht="12.75">
      <c r="E1999" s="9"/>
    </row>
    <row r="2000" ht="12.75">
      <c r="E2000" s="9"/>
    </row>
    <row r="2001" ht="12.75">
      <c r="E2001" s="9"/>
    </row>
    <row r="2002" ht="12.75">
      <c r="E2002" s="9"/>
    </row>
    <row r="2003" ht="12.75">
      <c r="E2003" s="9"/>
    </row>
    <row r="2004" ht="12.75">
      <c r="E2004" s="9"/>
    </row>
    <row r="2005" ht="12.75">
      <c r="E2005" s="9"/>
    </row>
    <row r="2006" ht="12.75">
      <c r="E2006" s="9"/>
    </row>
    <row r="2007" ht="12.75">
      <c r="E2007" s="9"/>
    </row>
    <row r="2008" ht="12.75">
      <c r="E2008" s="9"/>
    </row>
    <row r="2009" ht="12.75">
      <c r="E2009" s="9"/>
    </row>
    <row r="2010" ht="12.75">
      <c r="E2010" s="9"/>
    </row>
    <row r="2011" ht="12.75">
      <c r="E2011" s="9"/>
    </row>
    <row r="2012" ht="12.75">
      <c r="E2012" s="9"/>
    </row>
    <row r="2013" ht="12.75">
      <c r="E2013" s="9"/>
    </row>
    <row r="2014" ht="12.75">
      <c r="E2014" s="9"/>
    </row>
    <row r="2015" ht="12.75">
      <c r="E2015" s="9"/>
    </row>
    <row r="2016" ht="12.75">
      <c r="E2016" s="9"/>
    </row>
    <row r="2017" ht="12.75">
      <c r="E2017" s="9"/>
    </row>
    <row r="2018" ht="12.75">
      <c r="E2018" s="9"/>
    </row>
    <row r="2019" ht="12.75">
      <c r="E2019" s="9"/>
    </row>
    <row r="2020" ht="12.75">
      <c r="E2020" s="9"/>
    </row>
    <row r="2021" ht="12.75">
      <c r="E2021" s="9"/>
    </row>
    <row r="2022" ht="12.75">
      <c r="E2022" s="9"/>
    </row>
    <row r="2023" ht="12.75">
      <c r="E2023" s="9"/>
    </row>
    <row r="2024" ht="12.75">
      <c r="E2024" s="9"/>
    </row>
    <row r="2025" ht="12.75">
      <c r="E2025" s="9"/>
    </row>
    <row r="2026" ht="12.75">
      <c r="E2026" s="9"/>
    </row>
    <row r="2027" ht="12.75">
      <c r="E2027" s="9"/>
    </row>
    <row r="2028" ht="12.75">
      <c r="E2028" s="9"/>
    </row>
    <row r="2029" ht="12.75">
      <c r="E2029" s="9"/>
    </row>
    <row r="2030" ht="12.75">
      <c r="E2030" s="9"/>
    </row>
    <row r="2031" ht="12.75">
      <c r="E2031" s="9"/>
    </row>
    <row r="2032" ht="12.75">
      <c r="E2032" s="9"/>
    </row>
    <row r="2033" ht="12.75">
      <c r="E2033" s="9"/>
    </row>
    <row r="2034" ht="12.75">
      <c r="E2034" s="9"/>
    </row>
    <row r="2035" ht="12.75">
      <c r="E2035" s="9"/>
    </row>
    <row r="2036" ht="12.75">
      <c r="E2036" s="9"/>
    </row>
    <row r="2037" ht="12.75">
      <c r="E2037" s="9"/>
    </row>
    <row r="2038" ht="12.75">
      <c r="E2038" s="9"/>
    </row>
    <row r="2039" ht="12.75">
      <c r="E2039" s="9"/>
    </row>
    <row r="2040" ht="12.75">
      <c r="E2040" s="9"/>
    </row>
    <row r="2041" ht="12.75">
      <c r="E2041" s="9"/>
    </row>
    <row r="2042" ht="12.75">
      <c r="E2042" s="9"/>
    </row>
    <row r="2043" ht="12.75">
      <c r="E2043" s="9"/>
    </row>
    <row r="2044" ht="12.75">
      <c r="E2044" s="9"/>
    </row>
    <row r="2045" ht="12.75">
      <c r="E2045" s="9"/>
    </row>
    <row r="2046" ht="12.75">
      <c r="E2046" s="9"/>
    </row>
    <row r="2047" ht="12.75">
      <c r="E2047" s="9"/>
    </row>
    <row r="2048" ht="12.75">
      <c r="E2048" s="9"/>
    </row>
    <row r="2049" ht="12.75">
      <c r="E2049" s="9"/>
    </row>
    <row r="2050" ht="12.75">
      <c r="E2050" s="9"/>
    </row>
    <row r="2051" ht="12.75">
      <c r="E2051" s="9"/>
    </row>
    <row r="2052" ht="12.75">
      <c r="E2052" s="9"/>
    </row>
    <row r="2053" ht="12.75">
      <c r="E2053" s="9"/>
    </row>
    <row r="2054" ht="12.75">
      <c r="E2054" s="9"/>
    </row>
    <row r="2055" ht="12.75">
      <c r="E2055" s="9"/>
    </row>
    <row r="2056" ht="12.75">
      <c r="E2056" s="9"/>
    </row>
    <row r="2057" ht="12.75">
      <c r="E2057" s="9"/>
    </row>
    <row r="2058" ht="12.75">
      <c r="E2058" s="9"/>
    </row>
    <row r="2059" ht="12.75">
      <c r="E2059" s="9"/>
    </row>
    <row r="2060" ht="12.75">
      <c r="E2060" s="9"/>
    </row>
    <row r="2061" ht="12.75">
      <c r="E2061" s="9"/>
    </row>
    <row r="2062" ht="12.75">
      <c r="E2062" s="9"/>
    </row>
    <row r="2063" ht="12.75">
      <c r="E2063" s="9"/>
    </row>
    <row r="2064" ht="12.75">
      <c r="E2064" s="9"/>
    </row>
    <row r="2065" ht="12.75">
      <c r="E2065" s="9"/>
    </row>
    <row r="2066" ht="12.75">
      <c r="E2066" s="9"/>
    </row>
    <row r="2067" ht="12.75">
      <c r="E2067" s="9"/>
    </row>
    <row r="2068" ht="12.75">
      <c r="E2068" s="9"/>
    </row>
    <row r="2069" ht="12.75">
      <c r="E2069" s="9"/>
    </row>
    <row r="2070" ht="12.75">
      <c r="E2070" s="9"/>
    </row>
    <row r="2071" ht="12.75">
      <c r="E2071" s="9"/>
    </row>
    <row r="2072" ht="12.75">
      <c r="E2072" s="9"/>
    </row>
    <row r="2073" ht="12.75">
      <c r="E2073" s="9"/>
    </row>
    <row r="2074" ht="12.75">
      <c r="E2074" s="9"/>
    </row>
    <row r="2075" ht="12.75">
      <c r="E2075" s="9"/>
    </row>
    <row r="2076" ht="12.75">
      <c r="E2076" s="9"/>
    </row>
    <row r="2077" ht="12.75">
      <c r="E2077" s="9"/>
    </row>
    <row r="2078" ht="12.75">
      <c r="E2078" s="9"/>
    </row>
    <row r="2079" ht="12.75">
      <c r="E2079" s="9"/>
    </row>
    <row r="2080" ht="12.75">
      <c r="E2080" s="9"/>
    </row>
    <row r="2081" ht="12.75">
      <c r="E2081" s="9"/>
    </row>
    <row r="2082" ht="12.75">
      <c r="E2082" s="9"/>
    </row>
    <row r="2083" ht="12.75">
      <c r="E2083" s="9"/>
    </row>
    <row r="2084" ht="12.75">
      <c r="E2084" s="9"/>
    </row>
    <row r="2085" ht="12.75">
      <c r="E2085" s="9"/>
    </row>
    <row r="2086" ht="12.75">
      <c r="E2086" s="9"/>
    </row>
    <row r="2087" ht="12.75">
      <c r="E2087" s="9"/>
    </row>
    <row r="2088" ht="12.75">
      <c r="E2088" s="9"/>
    </row>
    <row r="2089" ht="12.75">
      <c r="E2089" s="9"/>
    </row>
    <row r="2090" ht="12.75">
      <c r="E2090" s="9"/>
    </row>
    <row r="2091" ht="12.75">
      <c r="E2091" s="9"/>
    </row>
    <row r="2092" ht="12.75">
      <c r="E2092" s="9"/>
    </row>
    <row r="2093" ht="12.75">
      <c r="E2093" s="9"/>
    </row>
    <row r="2094" ht="12.75">
      <c r="E2094" s="9"/>
    </row>
    <row r="2095" ht="12.75">
      <c r="E2095" s="9"/>
    </row>
    <row r="2096" ht="12.75">
      <c r="E2096" s="9"/>
    </row>
    <row r="2097" ht="12.75">
      <c r="E2097" s="9"/>
    </row>
    <row r="2098" ht="12.75">
      <c r="E2098" s="9"/>
    </row>
    <row r="2099" ht="12.75">
      <c r="E2099" s="9"/>
    </row>
    <row r="2100" ht="12.75">
      <c r="E2100" s="9"/>
    </row>
    <row r="2101" ht="12.75">
      <c r="E2101" s="9"/>
    </row>
    <row r="2102" ht="12.75">
      <c r="E2102" s="9"/>
    </row>
    <row r="2103" ht="12.75">
      <c r="E2103" s="9"/>
    </row>
    <row r="2104" ht="12.75">
      <c r="E2104" s="9"/>
    </row>
    <row r="2105" ht="12.75">
      <c r="E2105" s="9"/>
    </row>
    <row r="2106" ht="12.75">
      <c r="E2106" s="9"/>
    </row>
    <row r="2107" ht="12.75">
      <c r="E2107" s="9"/>
    </row>
    <row r="2108" ht="12.75">
      <c r="E2108" s="9"/>
    </row>
    <row r="2109" ht="12.75">
      <c r="E2109" s="9"/>
    </row>
    <row r="2110" ht="12.75">
      <c r="E2110" s="9"/>
    </row>
    <row r="2111" ht="12.75">
      <c r="E2111" s="9"/>
    </row>
    <row r="2112" ht="12.75">
      <c r="E2112" s="9"/>
    </row>
    <row r="2113" ht="12.75">
      <c r="E2113" s="9"/>
    </row>
    <row r="2114" ht="12.75">
      <c r="E2114" s="9"/>
    </row>
    <row r="2115" ht="12.75">
      <c r="E2115" s="9"/>
    </row>
    <row r="2116" ht="12.75">
      <c r="E2116" s="9"/>
    </row>
    <row r="2117" ht="12.75">
      <c r="E2117" s="9"/>
    </row>
    <row r="2118" ht="12.75">
      <c r="E2118" s="9"/>
    </row>
    <row r="2119" ht="12.75">
      <c r="E2119" s="9"/>
    </row>
    <row r="2120" ht="12.75">
      <c r="E2120" s="9"/>
    </row>
    <row r="2121" ht="12.75">
      <c r="E2121" s="9"/>
    </row>
    <row r="2122" ht="12.75">
      <c r="E2122" s="9"/>
    </row>
    <row r="2123" ht="12.75">
      <c r="E2123" s="9"/>
    </row>
    <row r="2124" ht="12.75">
      <c r="E2124" s="9"/>
    </row>
    <row r="2125" ht="12.75">
      <c r="E2125" s="9"/>
    </row>
    <row r="2126" ht="12.75">
      <c r="E2126" s="9"/>
    </row>
    <row r="2127" ht="12.75">
      <c r="E2127" s="9"/>
    </row>
    <row r="2128" ht="12.75">
      <c r="E2128" s="9"/>
    </row>
    <row r="2129" ht="12.75">
      <c r="E2129" s="9"/>
    </row>
    <row r="2130" ht="12.75">
      <c r="E2130" s="9"/>
    </row>
    <row r="2131" ht="12.75">
      <c r="E2131" s="9"/>
    </row>
    <row r="2132" ht="12.75">
      <c r="E2132" s="9"/>
    </row>
    <row r="2133" ht="12.75">
      <c r="E2133" s="9"/>
    </row>
    <row r="2134" ht="12.75">
      <c r="E2134" s="9"/>
    </row>
    <row r="2135" ht="12.75">
      <c r="E2135" s="9"/>
    </row>
    <row r="2136" ht="12.75">
      <c r="E2136" s="9"/>
    </row>
    <row r="2137" ht="12.75">
      <c r="E2137" s="9"/>
    </row>
    <row r="2138" ht="12.75">
      <c r="E2138" s="9"/>
    </row>
    <row r="2139" ht="12.75">
      <c r="E2139" s="9"/>
    </row>
    <row r="2140" ht="12.75">
      <c r="E2140" s="9"/>
    </row>
    <row r="2141" ht="12.75">
      <c r="E2141" s="9"/>
    </row>
    <row r="2142" ht="12.75">
      <c r="E2142" s="9"/>
    </row>
    <row r="2143" ht="12.75">
      <c r="E2143" s="9"/>
    </row>
    <row r="2144" ht="12.75">
      <c r="E2144" s="9"/>
    </row>
    <row r="2145" ht="12.75">
      <c r="E2145" s="9"/>
    </row>
    <row r="2146" ht="12.75">
      <c r="E2146" s="9"/>
    </row>
    <row r="2147" ht="12.75">
      <c r="E2147" s="9"/>
    </row>
    <row r="2148" ht="12.75">
      <c r="E2148" s="9"/>
    </row>
    <row r="2149" ht="12.75">
      <c r="E2149" s="9"/>
    </row>
    <row r="2150" ht="12.75">
      <c r="E2150" s="9"/>
    </row>
    <row r="2151" ht="12.75">
      <c r="E2151" s="9"/>
    </row>
    <row r="2152" ht="12.75">
      <c r="E2152" s="9"/>
    </row>
    <row r="2153" ht="12.75">
      <c r="E2153" s="9"/>
    </row>
    <row r="2154" ht="12.75">
      <c r="E2154" s="9"/>
    </row>
    <row r="2155" ht="12.75">
      <c r="E2155" s="9"/>
    </row>
    <row r="2156" ht="12.75">
      <c r="E2156" s="9"/>
    </row>
    <row r="2157" ht="12.75">
      <c r="E2157" s="9"/>
    </row>
    <row r="2158" ht="12.75">
      <c r="E2158" s="9"/>
    </row>
    <row r="2159" ht="12.75">
      <c r="E2159" s="9"/>
    </row>
    <row r="2160" ht="12.75">
      <c r="E2160" s="9"/>
    </row>
    <row r="2161" ht="12.75">
      <c r="E2161" s="9"/>
    </row>
    <row r="2162" ht="12.75">
      <c r="E2162" s="9"/>
    </row>
    <row r="2163" ht="12.75">
      <c r="E2163" s="9"/>
    </row>
    <row r="2164" ht="12.75">
      <c r="E2164" s="9"/>
    </row>
    <row r="2165" ht="12.75">
      <c r="E2165" s="9"/>
    </row>
    <row r="2166" ht="12.75">
      <c r="E2166" s="9"/>
    </row>
    <row r="2167" ht="12.75">
      <c r="E2167" s="9"/>
    </row>
    <row r="2168" ht="12.75">
      <c r="E2168" s="9"/>
    </row>
    <row r="2169" ht="12.75">
      <c r="E2169" s="9"/>
    </row>
    <row r="2170" ht="12.75">
      <c r="E2170" s="9"/>
    </row>
    <row r="2171" ht="12.75">
      <c r="E2171" s="9"/>
    </row>
    <row r="2172" ht="12.75">
      <c r="E2172" s="9"/>
    </row>
    <row r="2173" ht="12.75">
      <c r="E2173" s="9"/>
    </row>
    <row r="2174" ht="12.75">
      <c r="E2174" s="9"/>
    </row>
    <row r="2175" ht="12.75">
      <c r="E2175" s="9"/>
    </row>
    <row r="2176" ht="12.75">
      <c r="E2176" s="9"/>
    </row>
    <row r="2177" ht="12.75">
      <c r="E2177" s="9"/>
    </row>
    <row r="2178" ht="12.75">
      <c r="E2178" s="9"/>
    </row>
    <row r="2179" ht="12.75">
      <c r="E2179" s="9"/>
    </row>
    <row r="2180" ht="12.75">
      <c r="E2180" s="9"/>
    </row>
    <row r="2181" ht="12.75">
      <c r="E2181" s="9"/>
    </row>
    <row r="2182" ht="12.75">
      <c r="E2182" s="9"/>
    </row>
    <row r="2183" ht="12.75">
      <c r="E2183" s="9"/>
    </row>
    <row r="2184" ht="12.75">
      <c r="E2184" s="9"/>
    </row>
    <row r="2185" ht="12.75">
      <c r="E2185" s="9"/>
    </row>
    <row r="2186" ht="12.75">
      <c r="E2186" s="9"/>
    </row>
    <row r="2187" ht="12.75">
      <c r="E2187" s="9"/>
    </row>
    <row r="2188" ht="12.75">
      <c r="E2188" s="9"/>
    </row>
    <row r="2189" ht="12.75">
      <c r="E2189" s="9"/>
    </row>
    <row r="2190" ht="12.75">
      <c r="E2190" s="9"/>
    </row>
    <row r="2191" ht="12.75">
      <c r="E2191" s="9"/>
    </row>
    <row r="2192" ht="12.75">
      <c r="E2192" s="9"/>
    </row>
    <row r="2193" ht="12.75">
      <c r="E2193" s="9"/>
    </row>
    <row r="2194" ht="12.75">
      <c r="E2194" s="9"/>
    </row>
    <row r="2195" ht="12.75">
      <c r="E2195" s="9"/>
    </row>
    <row r="2196" ht="12.75">
      <c r="E2196" s="9"/>
    </row>
    <row r="2197" ht="12.75">
      <c r="E2197" s="9"/>
    </row>
    <row r="2198" ht="12.75">
      <c r="E2198" s="9"/>
    </row>
    <row r="2199" ht="12.75">
      <c r="E2199" s="9"/>
    </row>
    <row r="2200" ht="12.75">
      <c r="E2200" s="9"/>
    </row>
    <row r="2201" ht="12.75">
      <c r="E2201" s="9"/>
    </row>
    <row r="2202" ht="12.75">
      <c r="E2202" s="9"/>
    </row>
    <row r="2203" ht="12.75">
      <c r="E2203" s="9"/>
    </row>
    <row r="2204" ht="12.75">
      <c r="E2204" s="9"/>
    </row>
    <row r="2205" ht="12.75">
      <c r="E2205" s="9"/>
    </row>
    <row r="2206" ht="12.75">
      <c r="E2206" s="9"/>
    </row>
    <row r="2207" ht="12.75">
      <c r="E2207" s="9"/>
    </row>
    <row r="2208" ht="12.75">
      <c r="E2208" s="9"/>
    </row>
    <row r="2209" ht="12.75">
      <c r="E2209" s="9"/>
    </row>
    <row r="2210" ht="12.75">
      <c r="E2210" s="9"/>
    </row>
    <row r="2211" ht="12.75">
      <c r="E2211" s="9"/>
    </row>
    <row r="2212" ht="12.75">
      <c r="E2212" s="9"/>
    </row>
    <row r="2213" ht="12.75">
      <c r="E2213" s="9"/>
    </row>
    <row r="2214" ht="12.75">
      <c r="E2214" s="9"/>
    </row>
    <row r="2215" ht="12.75">
      <c r="E2215" s="9"/>
    </row>
    <row r="2216" ht="12.75">
      <c r="E2216" s="9"/>
    </row>
    <row r="2217" ht="12.75">
      <c r="E2217" s="9"/>
    </row>
    <row r="2218" ht="12.75">
      <c r="E2218" s="9"/>
    </row>
    <row r="2219" ht="12.75">
      <c r="E2219" s="9"/>
    </row>
    <row r="2220" ht="12.75">
      <c r="E2220" s="9"/>
    </row>
    <row r="2221" ht="12.75">
      <c r="E2221" s="9"/>
    </row>
    <row r="2222" ht="12.75">
      <c r="E2222" s="9"/>
    </row>
    <row r="2223" ht="12.75">
      <c r="E2223" s="9"/>
    </row>
    <row r="2224" ht="12.75">
      <c r="E2224" s="9"/>
    </row>
    <row r="2225" ht="12.75">
      <c r="E2225" s="9"/>
    </row>
    <row r="2226" ht="12.75">
      <c r="E2226" s="9"/>
    </row>
    <row r="2227" ht="12.75">
      <c r="E2227" s="9"/>
    </row>
    <row r="2228" ht="12.75">
      <c r="E2228" s="9"/>
    </row>
    <row r="2229" ht="12.75">
      <c r="E2229" s="9"/>
    </row>
    <row r="2230" ht="12.75">
      <c r="E2230" s="9"/>
    </row>
    <row r="2231" ht="12.75">
      <c r="E2231" s="9"/>
    </row>
    <row r="2232" ht="12.75">
      <c r="E2232" s="9"/>
    </row>
    <row r="2233" ht="12.75">
      <c r="E2233" s="9"/>
    </row>
    <row r="2234" ht="12.75">
      <c r="E2234" s="9"/>
    </row>
    <row r="2235" ht="12.75">
      <c r="E2235" s="9"/>
    </row>
    <row r="2236" ht="12.75">
      <c r="E2236" s="9"/>
    </row>
    <row r="2237" ht="12.75">
      <c r="E2237" s="9"/>
    </row>
    <row r="2238" ht="12.75">
      <c r="E2238" s="9"/>
    </row>
    <row r="2239" ht="12.75">
      <c r="E2239" s="9"/>
    </row>
    <row r="2240" ht="12.75">
      <c r="E2240" s="9"/>
    </row>
    <row r="2241" ht="12.75">
      <c r="E2241" s="9"/>
    </row>
    <row r="2242" ht="12.75">
      <c r="E2242" s="9"/>
    </row>
    <row r="2243" ht="12.75">
      <c r="E2243" s="9"/>
    </row>
    <row r="2244" ht="12.75">
      <c r="E2244" s="9"/>
    </row>
    <row r="2245" ht="12.75">
      <c r="E2245" s="9"/>
    </row>
    <row r="2246" ht="12.75">
      <c r="E2246" s="9"/>
    </row>
    <row r="2247" ht="12.75">
      <c r="E2247" s="9"/>
    </row>
    <row r="2248" ht="12.75">
      <c r="E2248" s="9"/>
    </row>
    <row r="2249" ht="12.75">
      <c r="E2249" s="9"/>
    </row>
    <row r="2250" ht="12.75">
      <c r="E2250" s="9"/>
    </row>
    <row r="2251" ht="12.75">
      <c r="E2251" s="9"/>
    </row>
    <row r="2252" ht="12.75">
      <c r="E2252" s="9"/>
    </row>
    <row r="2253" ht="12.75">
      <c r="E2253" s="9"/>
    </row>
    <row r="2254" ht="12.75">
      <c r="E2254" s="9"/>
    </row>
    <row r="2255" ht="12.75">
      <c r="E2255" s="9"/>
    </row>
    <row r="2256" ht="12.75">
      <c r="E2256" s="9"/>
    </row>
    <row r="2257" ht="12.75">
      <c r="E2257" s="9"/>
    </row>
    <row r="2258" ht="12.75">
      <c r="E2258" s="9"/>
    </row>
    <row r="2259" ht="12.75">
      <c r="E2259" s="9"/>
    </row>
    <row r="2260" ht="12.75">
      <c r="E2260" s="9"/>
    </row>
    <row r="2261" ht="12.75">
      <c r="E2261" s="9"/>
    </row>
    <row r="2262" ht="12.75">
      <c r="E2262" s="9"/>
    </row>
    <row r="2263" ht="12.75">
      <c r="E2263" s="9"/>
    </row>
    <row r="2264" ht="12.75">
      <c r="E2264" s="9"/>
    </row>
    <row r="2265" ht="12.75">
      <c r="E2265" s="9"/>
    </row>
    <row r="2266" ht="12.75">
      <c r="E2266" s="9"/>
    </row>
    <row r="2267" ht="12.75">
      <c r="E2267" s="9"/>
    </row>
    <row r="2268" ht="12.75">
      <c r="E2268" s="9"/>
    </row>
    <row r="2269" ht="12.75">
      <c r="E2269" s="9"/>
    </row>
    <row r="2270" ht="12.75">
      <c r="E2270" s="9"/>
    </row>
    <row r="2271" ht="12.75">
      <c r="E2271" s="9"/>
    </row>
    <row r="2272" ht="12.75">
      <c r="E2272" s="9"/>
    </row>
    <row r="2273" ht="12.75">
      <c r="E2273" s="9"/>
    </row>
    <row r="2274" ht="12.75">
      <c r="E2274" s="9"/>
    </row>
    <row r="2275" ht="12.75">
      <c r="E2275" s="9"/>
    </row>
    <row r="2276" ht="12.75">
      <c r="E2276" s="9"/>
    </row>
    <row r="2277" ht="12.75">
      <c r="E2277" s="9"/>
    </row>
    <row r="2278" ht="12.75">
      <c r="E2278" s="9"/>
    </row>
    <row r="2279" ht="12.75">
      <c r="E2279" s="9"/>
    </row>
    <row r="2280" ht="12.75">
      <c r="E2280" s="9"/>
    </row>
    <row r="2281" ht="12.75">
      <c r="E2281" s="9"/>
    </row>
    <row r="2282" ht="12.75">
      <c r="E2282" s="9"/>
    </row>
    <row r="2283" ht="12.75">
      <c r="E2283" s="9"/>
    </row>
    <row r="2284" ht="12.75">
      <c r="E2284" s="9"/>
    </row>
    <row r="2285" ht="12.75">
      <c r="E2285" s="9"/>
    </row>
    <row r="2286" ht="12.75">
      <c r="E2286" s="9"/>
    </row>
    <row r="2287" ht="12.75">
      <c r="E2287" s="9"/>
    </row>
    <row r="2288" ht="12.75">
      <c r="E2288" s="9"/>
    </row>
    <row r="2289" ht="12.75">
      <c r="E2289" s="9"/>
    </row>
    <row r="2290" ht="12.75">
      <c r="E2290" s="9"/>
    </row>
    <row r="2291" ht="12.75">
      <c r="E2291" s="9"/>
    </row>
    <row r="2292" ht="12.75">
      <c r="E2292" s="9"/>
    </row>
    <row r="2293" ht="12.75">
      <c r="E2293" s="9"/>
    </row>
    <row r="2294" ht="12.75">
      <c r="E2294" s="9"/>
    </row>
    <row r="2295" ht="12.75">
      <c r="E2295" s="9"/>
    </row>
    <row r="2296" ht="12.75">
      <c r="E2296" s="9"/>
    </row>
    <row r="2297" ht="12.75">
      <c r="E2297" s="9"/>
    </row>
    <row r="2298" ht="12.75">
      <c r="E2298" s="9"/>
    </row>
    <row r="2299" ht="12.75">
      <c r="E2299" s="9"/>
    </row>
    <row r="2300" ht="12.75">
      <c r="E2300" s="9"/>
    </row>
    <row r="2301" ht="12.75">
      <c r="E2301" s="9"/>
    </row>
    <row r="2302" ht="12.75">
      <c r="E2302" s="9"/>
    </row>
    <row r="2303" ht="12.75">
      <c r="E2303" s="9"/>
    </row>
    <row r="2304" ht="12.75">
      <c r="E2304" s="9"/>
    </row>
    <row r="2305" ht="12.75">
      <c r="E2305" s="9"/>
    </row>
    <row r="2306" ht="12.75">
      <c r="E2306" s="9"/>
    </row>
    <row r="2307" ht="12.75">
      <c r="E2307" s="9"/>
    </row>
    <row r="2308" ht="12.75">
      <c r="E2308" s="9"/>
    </row>
    <row r="2309" ht="12.75">
      <c r="E2309" s="9"/>
    </row>
    <row r="2310" ht="12.75">
      <c r="E2310" s="9"/>
    </row>
    <row r="2311" ht="12.75">
      <c r="E2311" s="9"/>
    </row>
    <row r="2312" ht="12.75">
      <c r="E2312" s="9"/>
    </row>
    <row r="2313" ht="12.75">
      <c r="E2313" s="9"/>
    </row>
    <row r="2314" ht="12.75">
      <c r="E2314" s="9"/>
    </row>
    <row r="2315" ht="12.75">
      <c r="E2315" s="9"/>
    </row>
    <row r="2316" ht="12.75">
      <c r="E2316" s="9"/>
    </row>
    <row r="2317" ht="12.75">
      <c r="E2317" s="9"/>
    </row>
    <row r="2318" ht="12.75">
      <c r="E2318" s="9"/>
    </row>
    <row r="2319" ht="12.75">
      <c r="E2319" s="9"/>
    </row>
    <row r="2320" ht="12.75">
      <c r="E2320" s="9"/>
    </row>
    <row r="2321" ht="12.75">
      <c r="E2321" s="9"/>
    </row>
    <row r="2322" ht="12.75">
      <c r="E2322" s="9"/>
    </row>
    <row r="2323" ht="12.75">
      <c r="E2323" s="9"/>
    </row>
    <row r="2324" ht="12.75">
      <c r="E2324" s="9"/>
    </row>
    <row r="2325" ht="12.75">
      <c r="E2325" s="9"/>
    </row>
    <row r="2326" ht="12.75">
      <c r="E2326" s="9"/>
    </row>
    <row r="2327" ht="12.75">
      <c r="E2327" s="9"/>
    </row>
    <row r="2328" ht="12.75">
      <c r="E2328" s="9"/>
    </row>
    <row r="2329" ht="12.75">
      <c r="E2329" s="9"/>
    </row>
    <row r="2330" ht="12.75">
      <c r="E2330" s="9"/>
    </row>
    <row r="2331" ht="12.75">
      <c r="E2331" s="9"/>
    </row>
    <row r="2332" ht="12.75">
      <c r="E2332" s="9"/>
    </row>
    <row r="2333" ht="12.75">
      <c r="E2333" s="9"/>
    </row>
    <row r="2334" ht="12.75">
      <c r="E2334" s="9"/>
    </row>
    <row r="2335" ht="12.75">
      <c r="E2335" s="9"/>
    </row>
    <row r="2336" ht="12.75">
      <c r="E2336" s="9"/>
    </row>
    <row r="2337" ht="12.75">
      <c r="E2337" s="9"/>
    </row>
    <row r="2338" ht="12.75">
      <c r="E2338" s="9"/>
    </row>
    <row r="2339" ht="12.75">
      <c r="E2339" s="9"/>
    </row>
    <row r="2340" ht="12.75">
      <c r="E2340" s="9"/>
    </row>
    <row r="2341" ht="12.75">
      <c r="E2341" s="9"/>
    </row>
    <row r="2342" ht="12.75">
      <c r="E2342" s="9"/>
    </row>
    <row r="2343" ht="12.75">
      <c r="E2343" s="9"/>
    </row>
    <row r="2344" ht="12.75">
      <c r="E2344" s="9"/>
    </row>
    <row r="2345" ht="12.75">
      <c r="E2345" s="9"/>
    </row>
    <row r="2346" ht="12.75">
      <c r="E2346" s="9"/>
    </row>
    <row r="2347" ht="12.75">
      <c r="E2347" s="9"/>
    </row>
    <row r="2348" ht="12.75">
      <c r="E2348" s="9"/>
    </row>
    <row r="2349" ht="12.75">
      <c r="E2349" s="9"/>
    </row>
    <row r="2350" ht="12.75">
      <c r="E2350" s="9"/>
    </row>
    <row r="2351" ht="12.75">
      <c r="E2351" s="9"/>
    </row>
    <row r="2352" ht="12.75">
      <c r="E2352" s="9"/>
    </row>
    <row r="2353" ht="12.75">
      <c r="E2353" s="9"/>
    </row>
    <row r="2354" ht="12.75">
      <c r="E2354" s="9"/>
    </row>
    <row r="2355" ht="12.75">
      <c r="E2355" s="9"/>
    </row>
    <row r="2356" ht="12.75">
      <c r="E2356" s="9"/>
    </row>
    <row r="2357" ht="12.75">
      <c r="E2357" s="9"/>
    </row>
    <row r="2358" ht="12.75">
      <c r="E2358" s="9"/>
    </row>
    <row r="2359" ht="12.75">
      <c r="E2359" s="9"/>
    </row>
    <row r="2360" ht="12.75">
      <c r="E2360" s="9"/>
    </row>
    <row r="2361" ht="12.75">
      <c r="E2361" s="9"/>
    </row>
    <row r="2362" ht="12.75">
      <c r="E2362" s="9"/>
    </row>
    <row r="2363" ht="12.75">
      <c r="E2363" s="9"/>
    </row>
    <row r="2364" ht="12.75">
      <c r="E2364" s="9"/>
    </row>
    <row r="2365" ht="12.75">
      <c r="E2365" s="9"/>
    </row>
    <row r="2366" ht="12.75">
      <c r="E2366" s="9"/>
    </row>
    <row r="2367" ht="12.75">
      <c r="E2367" s="9"/>
    </row>
    <row r="2368" ht="12.75">
      <c r="E2368" s="9"/>
    </row>
    <row r="2369" ht="12.75">
      <c r="E2369" s="9"/>
    </row>
    <row r="2370" ht="12.75">
      <c r="E2370" s="9"/>
    </row>
    <row r="2371" ht="12.75">
      <c r="E2371" s="9"/>
    </row>
    <row r="2372" ht="12.75">
      <c r="E2372" s="9"/>
    </row>
    <row r="2373" ht="12.75">
      <c r="E2373" s="9"/>
    </row>
    <row r="2374" ht="12.75">
      <c r="E2374" s="9"/>
    </row>
    <row r="2375" ht="12.75">
      <c r="E2375" s="9"/>
    </row>
    <row r="2376" ht="12.75">
      <c r="E2376" s="9"/>
    </row>
    <row r="2377" ht="12.75">
      <c r="E2377" s="9"/>
    </row>
    <row r="2378" ht="12.75">
      <c r="E2378" s="9"/>
    </row>
    <row r="2379" ht="12.75">
      <c r="E2379" s="9"/>
    </row>
    <row r="2380" ht="12.75">
      <c r="E2380" s="9"/>
    </row>
    <row r="2381" ht="12.75">
      <c r="E2381" s="9"/>
    </row>
    <row r="2382" ht="12.75">
      <c r="E2382" s="9"/>
    </row>
    <row r="2383" ht="12.75">
      <c r="E2383" s="9"/>
    </row>
    <row r="2384" ht="12.75">
      <c r="E2384" s="9"/>
    </row>
    <row r="2385" ht="12.75">
      <c r="E2385" s="9"/>
    </row>
    <row r="2386" ht="12.75">
      <c r="E2386" s="9"/>
    </row>
    <row r="2387" ht="12.75">
      <c r="E2387" s="9"/>
    </row>
    <row r="2388" ht="12.75">
      <c r="E2388" s="9"/>
    </row>
    <row r="2389" ht="12.75">
      <c r="E2389" s="9"/>
    </row>
    <row r="2390" ht="12.75">
      <c r="E2390" s="9"/>
    </row>
    <row r="2391" ht="12.75">
      <c r="E2391" s="9"/>
    </row>
    <row r="2392" ht="12.75">
      <c r="E2392" s="9"/>
    </row>
    <row r="2393" ht="12.75">
      <c r="E2393" s="9"/>
    </row>
    <row r="2394" ht="12.75">
      <c r="E2394" s="9"/>
    </row>
    <row r="2395" ht="12.75">
      <c r="E2395" s="9"/>
    </row>
    <row r="2396" ht="12.75">
      <c r="E2396" s="9"/>
    </row>
    <row r="2397" ht="12.75">
      <c r="E2397" s="9"/>
    </row>
    <row r="2398" ht="12.75">
      <c r="E2398" s="9"/>
    </row>
    <row r="2399" ht="12.75">
      <c r="E2399" s="9"/>
    </row>
    <row r="2400" ht="12.75">
      <c r="E2400" s="9"/>
    </row>
    <row r="2401" ht="12.75">
      <c r="E2401" s="9"/>
    </row>
    <row r="2402" ht="12.75">
      <c r="E2402" s="9"/>
    </row>
    <row r="2403" ht="12.75">
      <c r="E2403" s="9"/>
    </row>
    <row r="2404" ht="12.75">
      <c r="E2404" s="9"/>
    </row>
    <row r="2405" ht="12.75">
      <c r="E2405" s="9"/>
    </row>
    <row r="2406" ht="12.75">
      <c r="E2406" s="9"/>
    </row>
    <row r="2407" ht="12.75">
      <c r="E2407" s="9"/>
    </row>
    <row r="2408" ht="12.75">
      <c r="E2408" s="9"/>
    </row>
    <row r="2409" ht="12.75">
      <c r="E2409" s="9"/>
    </row>
    <row r="2410" ht="12.75">
      <c r="E2410" s="9"/>
    </row>
    <row r="2411" ht="12.75">
      <c r="E2411" s="9"/>
    </row>
    <row r="2412" ht="12.75">
      <c r="E2412" s="9"/>
    </row>
    <row r="2413" ht="12.75">
      <c r="E2413" s="9"/>
    </row>
    <row r="2414" ht="12.75">
      <c r="E2414" s="9"/>
    </row>
    <row r="2415" ht="12.75">
      <c r="E2415" s="9"/>
    </row>
    <row r="2416" ht="12.75">
      <c r="E2416" s="9"/>
    </row>
    <row r="2417" ht="12.75">
      <c r="E2417" s="9"/>
    </row>
    <row r="2418" ht="12.75">
      <c r="E2418" s="9"/>
    </row>
    <row r="2419" ht="12.75">
      <c r="E2419" s="9"/>
    </row>
    <row r="2420" ht="12.75">
      <c r="E2420" s="9"/>
    </row>
    <row r="2421" ht="12.75">
      <c r="E2421" s="9"/>
    </row>
    <row r="2422" ht="12.75">
      <c r="E2422" s="9"/>
    </row>
    <row r="2423" ht="12.75">
      <c r="E2423" s="9"/>
    </row>
    <row r="2424" ht="12.75">
      <c r="E2424" s="9"/>
    </row>
    <row r="2425" ht="12.75">
      <c r="E2425" s="9"/>
    </row>
    <row r="2426" ht="12.75">
      <c r="E2426" s="9"/>
    </row>
    <row r="2427" ht="12.75">
      <c r="E2427" s="9"/>
    </row>
    <row r="2428" ht="12.75">
      <c r="E2428" s="9"/>
    </row>
    <row r="2429" ht="12.75">
      <c r="E2429" s="9"/>
    </row>
    <row r="2430" ht="12.75">
      <c r="E2430" s="9"/>
    </row>
    <row r="2431" ht="12.75">
      <c r="E2431" s="9"/>
    </row>
    <row r="2432" ht="12.75">
      <c r="E2432" s="9"/>
    </row>
    <row r="2433" ht="12.75">
      <c r="E2433" s="9"/>
    </row>
    <row r="2434" ht="12.75">
      <c r="E2434" s="9"/>
    </row>
    <row r="2435" ht="12.75">
      <c r="E2435" s="9"/>
    </row>
    <row r="2436" ht="12.75">
      <c r="E2436" s="9"/>
    </row>
    <row r="2437" ht="12.75">
      <c r="E2437" s="9"/>
    </row>
    <row r="2438" ht="12.75">
      <c r="E2438" s="9"/>
    </row>
    <row r="2439" ht="12.75">
      <c r="E2439" s="9"/>
    </row>
    <row r="2440" ht="12.75">
      <c r="E2440" s="9"/>
    </row>
    <row r="2441" ht="12.75">
      <c r="E2441" s="9"/>
    </row>
    <row r="2442" ht="12.75">
      <c r="E2442" s="9"/>
    </row>
    <row r="2443" ht="12.75">
      <c r="E2443" s="9"/>
    </row>
    <row r="2444" ht="12.75">
      <c r="E2444" s="9"/>
    </row>
    <row r="2445" ht="12.75">
      <c r="E2445" s="9"/>
    </row>
    <row r="2446" ht="12.75">
      <c r="E2446" s="9"/>
    </row>
    <row r="2447" ht="12.75">
      <c r="E2447" s="9"/>
    </row>
    <row r="2448" ht="12.75">
      <c r="E2448" s="9"/>
    </row>
    <row r="2449" ht="12.75">
      <c r="E2449" s="9"/>
    </row>
    <row r="2450" ht="12.75">
      <c r="E2450" s="9"/>
    </row>
    <row r="2451" ht="12.75">
      <c r="E2451" s="9"/>
    </row>
    <row r="2452" ht="12.75">
      <c r="E2452" s="9"/>
    </row>
    <row r="2453" ht="12.75">
      <c r="E2453" s="9"/>
    </row>
    <row r="2454" ht="12.75">
      <c r="E2454" s="9"/>
    </row>
    <row r="2455" ht="12.75">
      <c r="E2455" s="9"/>
    </row>
    <row r="2456" ht="12.75">
      <c r="E2456" s="9"/>
    </row>
    <row r="2457" ht="12.75">
      <c r="E2457" s="9"/>
    </row>
    <row r="2458" ht="12.75">
      <c r="E2458" s="9"/>
    </row>
    <row r="2459" ht="12.75">
      <c r="E2459" s="9"/>
    </row>
    <row r="2460" ht="12.75">
      <c r="E2460" s="9"/>
    </row>
    <row r="2461" ht="12.75">
      <c r="E2461" s="9"/>
    </row>
    <row r="2462" ht="12.75">
      <c r="E2462" s="9"/>
    </row>
    <row r="2463" ht="12.75">
      <c r="E2463" s="9"/>
    </row>
    <row r="2464" ht="12.75">
      <c r="E2464" s="9"/>
    </row>
    <row r="2465" ht="12.75">
      <c r="E2465" s="9"/>
    </row>
    <row r="2466" ht="12.75">
      <c r="E2466" s="9"/>
    </row>
    <row r="2467" ht="12.75">
      <c r="E2467" s="9"/>
    </row>
    <row r="2468" ht="12.75">
      <c r="E2468" s="9"/>
    </row>
    <row r="2469" ht="12.75">
      <c r="E2469" s="9"/>
    </row>
    <row r="2470" ht="12.75">
      <c r="E2470" s="9"/>
    </row>
    <row r="2471" ht="12.75">
      <c r="E2471" s="9"/>
    </row>
    <row r="2472" ht="12.75">
      <c r="E2472" s="9"/>
    </row>
    <row r="2473" ht="12.75">
      <c r="E2473" s="9"/>
    </row>
    <row r="2474" ht="12.75">
      <c r="E2474" s="9"/>
    </row>
    <row r="2475" ht="12.75">
      <c r="E2475" s="9"/>
    </row>
    <row r="2476" ht="12.75">
      <c r="E2476" s="9"/>
    </row>
    <row r="2477" ht="12.75">
      <c r="E2477" s="9"/>
    </row>
    <row r="2478" ht="12.75">
      <c r="E2478" s="9"/>
    </row>
    <row r="2479" ht="12.75">
      <c r="E2479" s="9"/>
    </row>
    <row r="2480" ht="12.75">
      <c r="E2480" s="9"/>
    </row>
    <row r="2481" ht="12.75">
      <c r="E2481" s="9"/>
    </row>
    <row r="2482" ht="12.75">
      <c r="E2482" s="9"/>
    </row>
    <row r="2483" ht="12.75">
      <c r="E2483" s="9"/>
    </row>
    <row r="2484" ht="12.75">
      <c r="E2484" s="9"/>
    </row>
    <row r="2485" ht="12.75">
      <c r="E2485" s="9"/>
    </row>
    <row r="2486" ht="12.75">
      <c r="E2486" s="9"/>
    </row>
    <row r="2487" ht="12.75">
      <c r="E2487" s="9"/>
    </row>
    <row r="2488" ht="12.75">
      <c r="E2488" s="9"/>
    </row>
    <row r="2489" ht="12.75">
      <c r="E2489" s="9"/>
    </row>
    <row r="2490" ht="12.75">
      <c r="E2490" s="9"/>
    </row>
    <row r="2491" ht="12.75">
      <c r="E2491" s="9"/>
    </row>
    <row r="2492" ht="12.75">
      <c r="E2492" s="9"/>
    </row>
    <row r="2493" ht="12.75">
      <c r="E2493" s="9"/>
    </row>
    <row r="2494" ht="12.75">
      <c r="E2494" s="9"/>
    </row>
    <row r="2495" ht="12.75">
      <c r="E2495" s="9"/>
    </row>
    <row r="2496" ht="12.75">
      <c r="E2496" s="9"/>
    </row>
    <row r="2497" ht="12.75">
      <c r="E2497" s="9"/>
    </row>
    <row r="2498" ht="12.75">
      <c r="E2498" s="9"/>
    </row>
    <row r="2499" ht="12.75">
      <c r="E2499" s="9"/>
    </row>
    <row r="2500" ht="12.75">
      <c r="E2500" s="9"/>
    </row>
    <row r="2501" ht="12.75">
      <c r="E2501" s="9"/>
    </row>
    <row r="2502" ht="12.75">
      <c r="E2502" s="9"/>
    </row>
    <row r="2503" ht="12.75">
      <c r="E2503" s="9"/>
    </row>
    <row r="2504" ht="12.75">
      <c r="E2504" s="9"/>
    </row>
    <row r="2505" ht="12.75">
      <c r="E2505" s="9"/>
    </row>
    <row r="2506" ht="12.75">
      <c r="E2506" s="9"/>
    </row>
    <row r="2507" ht="12.75">
      <c r="E2507" s="9"/>
    </row>
    <row r="2508" ht="12.75">
      <c r="E2508" s="9"/>
    </row>
    <row r="2509" ht="12.75">
      <c r="E2509" s="9"/>
    </row>
    <row r="2510" ht="12.75">
      <c r="E2510" s="9"/>
    </row>
    <row r="2511" ht="12.75">
      <c r="E2511" s="9"/>
    </row>
    <row r="2512" ht="12.75">
      <c r="E2512" s="9"/>
    </row>
    <row r="2513" ht="12.75">
      <c r="E2513" s="9"/>
    </row>
    <row r="2514" ht="12.75">
      <c r="E2514" s="9"/>
    </row>
    <row r="2515" ht="12.75">
      <c r="E2515" s="9"/>
    </row>
    <row r="2516" ht="12.75">
      <c r="E2516" s="9"/>
    </row>
    <row r="2517" ht="12.75">
      <c r="E2517" s="9"/>
    </row>
    <row r="2518" ht="12.75">
      <c r="E2518" s="9"/>
    </row>
    <row r="2519" ht="12.75">
      <c r="E2519" s="9"/>
    </row>
    <row r="2520" ht="12.75">
      <c r="E2520" s="9"/>
    </row>
    <row r="2521" ht="12.75">
      <c r="E2521" s="9"/>
    </row>
    <row r="2522" ht="12.75">
      <c r="E2522" s="9"/>
    </row>
    <row r="2523" ht="12.75">
      <c r="E2523" s="9"/>
    </row>
    <row r="2524" ht="12.75">
      <c r="E2524" s="9"/>
    </row>
    <row r="2525" ht="12.75">
      <c r="E2525" s="9"/>
    </row>
    <row r="2526" ht="12.75">
      <c r="E2526" s="9"/>
    </row>
    <row r="2527" ht="12.75">
      <c r="E2527" s="9"/>
    </row>
    <row r="2528" ht="12.75">
      <c r="E2528" s="9"/>
    </row>
    <row r="2529" ht="12.75">
      <c r="E2529" s="9"/>
    </row>
    <row r="2530" ht="12.75">
      <c r="E2530" s="9"/>
    </row>
    <row r="2531" ht="12.75">
      <c r="E2531" s="9"/>
    </row>
    <row r="2532" ht="12.75">
      <c r="E2532" s="9"/>
    </row>
    <row r="2533" ht="12.75">
      <c r="E2533" s="9"/>
    </row>
    <row r="2534" ht="12.75">
      <c r="E2534" s="9"/>
    </row>
    <row r="2535" ht="12.75">
      <c r="E2535" s="9"/>
    </row>
    <row r="2536" ht="12.75">
      <c r="E2536" s="9"/>
    </row>
    <row r="2537" ht="12.75">
      <c r="E2537" s="9"/>
    </row>
    <row r="2538" ht="12.75">
      <c r="E2538" s="9"/>
    </row>
    <row r="2539" ht="12.75">
      <c r="E2539" s="9"/>
    </row>
    <row r="2540" ht="12.75">
      <c r="E2540" s="9"/>
    </row>
    <row r="2541" ht="12.75">
      <c r="E2541" s="9"/>
    </row>
    <row r="2542" ht="12.75">
      <c r="E2542" s="9"/>
    </row>
    <row r="2543" ht="12.75">
      <c r="E2543" s="9"/>
    </row>
    <row r="2544" ht="12.75">
      <c r="E2544" s="9"/>
    </row>
    <row r="2545" ht="12.75">
      <c r="E2545" s="9"/>
    </row>
    <row r="2546" ht="12.75">
      <c r="E2546" s="9"/>
    </row>
    <row r="2547" ht="12.75">
      <c r="E2547" s="9"/>
    </row>
    <row r="2548" ht="12.75">
      <c r="E2548" s="9"/>
    </row>
    <row r="2549" ht="12.75">
      <c r="E2549" s="9"/>
    </row>
    <row r="2550" ht="12.75">
      <c r="E2550" s="9"/>
    </row>
    <row r="2551" ht="12.75">
      <c r="E2551" s="9"/>
    </row>
    <row r="2552" ht="12.75">
      <c r="E2552" s="9"/>
    </row>
    <row r="2553" ht="12.75">
      <c r="E2553" s="9"/>
    </row>
    <row r="2554" ht="12.75">
      <c r="E2554" s="9"/>
    </row>
    <row r="2555" ht="12.75">
      <c r="E2555" s="9"/>
    </row>
    <row r="2556" ht="12.75">
      <c r="E2556" s="9"/>
    </row>
    <row r="2557" ht="12.75">
      <c r="E2557" s="9"/>
    </row>
    <row r="2558" ht="12.75">
      <c r="E2558" s="9"/>
    </row>
    <row r="2559" ht="12.75">
      <c r="E2559" s="9"/>
    </row>
    <row r="2560" ht="12.75">
      <c r="E2560" s="9"/>
    </row>
    <row r="2561" ht="12.75">
      <c r="E2561" s="9"/>
    </row>
    <row r="2562" ht="12.75">
      <c r="E2562" s="9"/>
    </row>
    <row r="2563" ht="12.75">
      <c r="E2563" s="9"/>
    </row>
    <row r="2564" ht="12.75">
      <c r="E2564" s="9"/>
    </row>
    <row r="2565" ht="12.75">
      <c r="E2565" s="9"/>
    </row>
    <row r="2566" ht="12.75">
      <c r="E2566" s="9"/>
    </row>
    <row r="2567" ht="12.75">
      <c r="E2567" s="9"/>
    </row>
    <row r="2568" ht="12.75">
      <c r="E2568" s="9"/>
    </row>
    <row r="2569" ht="12.75">
      <c r="E2569" s="9"/>
    </row>
    <row r="2570" ht="12.75">
      <c r="E2570" s="9"/>
    </row>
    <row r="2571" ht="12.75">
      <c r="E2571" s="9"/>
    </row>
    <row r="2572" ht="12.75">
      <c r="E2572" s="9"/>
    </row>
    <row r="2573" ht="12.75">
      <c r="E2573" s="9"/>
    </row>
    <row r="2574" ht="12.75">
      <c r="E2574" s="9"/>
    </row>
    <row r="2575" ht="12.75">
      <c r="E2575" s="9"/>
    </row>
    <row r="2576" ht="12.75">
      <c r="E2576" s="9"/>
    </row>
    <row r="2577" ht="12.75">
      <c r="E2577" s="9"/>
    </row>
    <row r="2578" ht="12.75">
      <c r="E2578" s="9"/>
    </row>
    <row r="2579" ht="12.75">
      <c r="E2579" s="9"/>
    </row>
    <row r="2580" ht="12.75">
      <c r="E2580" s="9"/>
    </row>
    <row r="2581" ht="12.75">
      <c r="E2581" s="9"/>
    </row>
    <row r="2582" ht="12.75">
      <c r="E2582" s="9"/>
    </row>
    <row r="2583" ht="12.75">
      <c r="E2583" s="9"/>
    </row>
    <row r="2584" ht="12.75">
      <c r="E2584" s="9"/>
    </row>
    <row r="2585" ht="12.75">
      <c r="E2585" s="9"/>
    </row>
    <row r="2586" ht="12.75">
      <c r="E2586" s="9"/>
    </row>
    <row r="2587" ht="12.75">
      <c r="E2587" s="9"/>
    </row>
    <row r="2588" ht="12.75">
      <c r="E2588" s="9"/>
    </row>
    <row r="2589" ht="12.75">
      <c r="E2589" s="9"/>
    </row>
    <row r="2590" ht="12.75">
      <c r="E2590" s="9"/>
    </row>
    <row r="2591" ht="12.75">
      <c r="E2591" s="9"/>
    </row>
    <row r="2592" ht="12.75">
      <c r="E2592" s="9"/>
    </row>
    <row r="2593" ht="12.75">
      <c r="E2593" s="9"/>
    </row>
    <row r="2594" ht="12.75">
      <c r="E2594" s="9"/>
    </row>
    <row r="2595" ht="12.75">
      <c r="E2595" s="9"/>
    </row>
    <row r="2596" ht="12.75">
      <c r="E2596" s="9"/>
    </row>
    <row r="2597" ht="12.75">
      <c r="E2597" s="9"/>
    </row>
    <row r="2598" ht="12.75">
      <c r="E2598" s="9"/>
    </row>
    <row r="2599" ht="12.75">
      <c r="E2599" s="9"/>
    </row>
    <row r="2600" ht="12.75">
      <c r="E2600" s="9"/>
    </row>
    <row r="2601" ht="12.75">
      <c r="E2601" s="9"/>
    </row>
    <row r="2602" ht="12.75">
      <c r="E2602" s="9"/>
    </row>
    <row r="2603" ht="12.75">
      <c r="E2603" s="9"/>
    </row>
    <row r="2604" ht="12.75">
      <c r="E2604" s="9"/>
    </row>
    <row r="2605" ht="12.75">
      <c r="E2605" s="9"/>
    </row>
    <row r="2606" ht="12.75">
      <c r="E2606" s="9"/>
    </row>
    <row r="2607" ht="12.75">
      <c r="E2607" s="9"/>
    </row>
    <row r="2608" ht="12.75">
      <c r="E2608" s="9"/>
    </row>
    <row r="2609" ht="12.75">
      <c r="E2609" s="9"/>
    </row>
    <row r="2610" ht="12.75">
      <c r="E2610" s="9"/>
    </row>
    <row r="2611" ht="12.75">
      <c r="E2611" s="9"/>
    </row>
    <row r="2612" ht="12.75">
      <c r="E2612" s="9"/>
    </row>
    <row r="2613" ht="12.75">
      <c r="E2613" s="9"/>
    </row>
    <row r="2614" ht="12.75">
      <c r="E2614" s="9"/>
    </row>
    <row r="2615" ht="12.75">
      <c r="E2615" s="9"/>
    </row>
    <row r="2616" ht="12.75">
      <c r="E2616" s="9"/>
    </row>
    <row r="2617" ht="12.75">
      <c r="E2617" s="9"/>
    </row>
    <row r="2618" ht="12.75">
      <c r="E2618" s="9"/>
    </row>
    <row r="2619" ht="12.75">
      <c r="E2619" s="9"/>
    </row>
    <row r="2620" ht="12.75">
      <c r="E2620" s="9"/>
    </row>
    <row r="2621" ht="12.75">
      <c r="E2621" s="9"/>
    </row>
    <row r="2622" ht="12.75">
      <c r="E2622" s="9"/>
    </row>
    <row r="2623" ht="12.75">
      <c r="E2623" s="9"/>
    </row>
    <row r="2624" ht="12.75">
      <c r="E2624" s="9"/>
    </row>
    <row r="2625" ht="12.75">
      <c r="E2625" s="9"/>
    </row>
    <row r="2626" ht="12.75">
      <c r="E2626" s="9"/>
    </row>
    <row r="2627" ht="12.75">
      <c r="E2627" s="9"/>
    </row>
    <row r="2628" ht="12.75">
      <c r="E2628" s="9"/>
    </row>
    <row r="2629" ht="12.75">
      <c r="E2629" s="9"/>
    </row>
    <row r="2630" ht="12.75">
      <c r="E2630" s="9"/>
    </row>
    <row r="2631" ht="12.75">
      <c r="E2631" s="9"/>
    </row>
    <row r="2632" ht="12.75">
      <c r="E2632" s="9"/>
    </row>
    <row r="2633" ht="12.75">
      <c r="E2633" s="9"/>
    </row>
    <row r="2634" ht="12.75">
      <c r="E2634" s="9"/>
    </row>
    <row r="2635" ht="12.75">
      <c r="E2635" s="9"/>
    </row>
    <row r="2636" ht="12.75">
      <c r="E2636" s="9"/>
    </row>
    <row r="2637" ht="12.75">
      <c r="E2637" s="9"/>
    </row>
    <row r="2638" ht="12.75">
      <c r="E2638" s="9"/>
    </row>
    <row r="2639" ht="12.75">
      <c r="E2639" s="9"/>
    </row>
    <row r="2640" ht="12.75">
      <c r="E2640" s="9"/>
    </row>
    <row r="2641" ht="12.75">
      <c r="E2641" s="9"/>
    </row>
    <row r="2642" ht="12.75">
      <c r="E2642" s="9"/>
    </row>
    <row r="2643" ht="12.75">
      <c r="E2643" s="9"/>
    </row>
    <row r="2644" ht="12.75">
      <c r="E2644" s="9"/>
    </row>
    <row r="2645" ht="12.75">
      <c r="E2645" s="9"/>
    </row>
    <row r="2646" ht="12.75">
      <c r="E2646" s="9"/>
    </row>
    <row r="2647" ht="12.75">
      <c r="E2647" s="9"/>
    </row>
    <row r="2648" ht="12.75">
      <c r="E2648" s="9"/>
    </row>
    <row r="2649" ht="12.75">
      <c r="E2649" s="9"/>
    </row>
    <row r="2650" ht="12.75">
      <c r="E2650" s="9"/>
    </row>
    <row r="2651" ht="12.75">
      <c r="E2651" s="9"/>
    </row>
    <row r="2652" ht="12.75">
      <c r="E2652" s="9"/>
    </row>
    <row r="2653" ht="12.75">
      <c r="E2653" s="9"/>
    </row>
    <row r="2654" ht="12.75">
      <c r="E2654" s="9"/>
    </row>
    <row r="2655" ht="12.75">
      <c r="E2655" s="9"/>
    </row>
    <row r="2656" ht="12.75">
      <c r="E2656" s="9"/>
    </row>
    <row r="2657" ht="12.75">
      <c r="E2657" s="9"/>
    </row>
    <row r="2658" ht="12.75">
      <c r="E2658" s="9"/>
    </row>
    <row r="2659" ht="12.75">
      <c r="E2659" s="9"/>
    </row>
    <row r="2660" ht="12.75">
      <c r="E2660" s="9"/>
    </row>
    <row r="2661" ht="12.75">
      <c r="E2661" s="9"/>
    </row>
    <row r="2662" ht="12.75">
      <c r="E2662" s="9"/>
    </row>
    <row r="2663" ht="12.75">
      <c r="E2663" s="9"/>
    </row>
    <row r="2664" ht="12.75">
      <c r="E2664" s="9"/>
    </row>
    <row r="2665" ht="12.75">
      <c r="E2665" s="9"/>
    </row>
    <row r="2666" ht="12.75">
      <c r="E2666" s="9"/>
    </row>
    <row r="2667" ht="12.75">
      <c r="E2667" s="9"/>
    </row>
    <row r="2668" ht="12.75">
      <c r="E2668" s="9"/>
    </row>
    <row r="2669" ht="12.75">
      <c r="E2669" s="9"/>
    </row>
    <row r="2670" ht="12.75">
      <c r="E2670" s="9"/>
    </row>
    <row r="2671" ht="12.75">
      <c r="E2671" s="9"/>
    </row>
    <row r="2672" ht="12.75">
      <c r="E2672" s="9"/>
    </row>
    <row r="2673" ht="12.75">
      <c r="E2673" s="9"/>
    </row>
    <row r="2674" ht="12.75">
      <c r="E2674" s="9"/>
    </row>
    <row r="2675" ht="12.75">
      <c r="E2675" s="9"/>
    </row>
    <row r="2676" ht="12.75">
      <c r="E2676" s="9"/>
    </row>
    <row r="2677" ht="12.75">
      <c r="E2677" s="9"/>
    </row>
    <row r="2678" ht="12.75">
      <c r="E2678" s="9"/>
    </row>
    <row r="2679" ht="12.75">
      <c r="E2679" s="9"/>
    </row>
    <row r="2680" ht="12.75">
      <c r="E2680" s="9"/>
    </row>
    <row r="2681" ht="12.75">
      <c r="E2681" s="9"/>
    </row>
    <row r="2682" ht="12.75">
      <c r="E2682" s="9"/>
    </row>
    <row r="2683" ht="12.75">
      <c r="E2683" s="9"/>
    </row>
    <row r="2684" ht="12.75">
      <c r="E2684" s="9"/>
    </row>
    <row r="2685" ht="12.75">
      <c r="E2685" s="9"/>
    </row>
    <row r="2686" ht="12.75">
      <c r="E2686" s="9"/>
    </row>
    <row r="2687" ht="12.75">
      <c r="E2687" s="9"/>
    </row>
    <row r="2688" ht="12.75">
      <c r="E2688" s="9"/>
    </row>
    <row r="2689" ht="12.75">
      <c r="E2689" s="9"/>
    </row>
    <row r="2690" ht="12.75">
      <c r="E2690" s="9"/>
    </row>
    <row r="2691" ht="12.75">
      <c r="E2691" s="9"/>
    </row>
    <row r="2692" ht="12.75">
      <c r="E2692" s="9"/>
    </row>
    <row r="2693" ht="12.75">
      <c r="E2693" s="9"/>
    </row>
    <row r="2694" ht="12.75">
      <c r="E2694" s="9"/>
    </row>
    <row r="2695" ht="12.75">
      <c r="E2695" s="9"/>
    </row>
    <row r="2696" ht="12.75">
      <c r="E2696" s="9"/>
    </row>
    <row r="2697" ht="12.75">
      <c r="E2697" s="9"/>
    </row>
    <row r="2698" ht="12.75">
      <c r="E2698" s="9"/>
    </row>
    <row r="2699" ht="12.75">
      <c r="E2699" s="9"/>
    </row>
    <row r="2700" ht="12.75">
      <c r="E2700" s="9"/>
    </row>
    <row r="2701" ht="12.75">
      <c r="E2701" s="9"/>
    </row>
    <row r="2702" ht="12.75">
      <c r="E2702" s="9"/>
    </row>
    <row r="2703" ht="12.75">
      <c r="E2703" s="9"/>
    </row>
    <row r="2704" ht="12.75">
      <c r="E2704" s="9"/>
    </row>
    <row r="2705" ht="12.75">
      <c r="E2705" s="9"/>
    </row>
    <row r="2706" ht="12.75">
      <c r="E2706" s="9"/>
    </row>
    <row r="2707" ht="12.75">
      <c r="E2707" s="9"/>
    </row>
    <row r="2708" ht="12.75">
      <c r="E2708" s="9"/>
    </row>
    <row r="2709" ht="12.75">
      <c r="E2709" s="9"/>
    </row>
    <row r="2710" ht="12.75">
      <c r="E2710" s="9"/>
    </row>
    <row r="2711" ht="12.75">
      <c r="E2711" s="9"/>
    </row>
    <row r="2712" ht="12.75">
      <c r="E2712" s="9"/>
    </row>
    <row r="2713" ht="12.75">
      <c r="E2713" s="9"/>
    </row>
    <row r="2714" ht="12.75">
      <c r="E2714" s="9"/>
    </row>
    <row r="2715" ht="12.75">
      <c r="E2715" s="9"/>
    </row>
    <row r="2716" ht="12.75">
      <c r="E2716" s="9"/>
    </row>
    <row r="2717" ht="12.75">
      <c r="E2717" s="9"/>
    </row>
    <row r="2718" ht="12.75">
      <c r="E2718" s="9"/>
    </row>
    <row r="2719" ht="12.75">
      <c r="E2719" s="9"/>
    </row>
    <row r="2720" ht="12.75">
      <c r="E2720" s="9"/>
    </row>
    <row r="2721" ht="12.75">
      <c r="E2721" s="9"/>
    </row>
    <row r="2722" ht="12.75">
      <c r="E2722" s="9"/>
    </row>
    <row r="2723" ht="12.75">
      <c r="E2723" s="9"/>
    </row>
    <row r="2724" ht="12.75">
      <c r="E2724" s="9"/>
    </row>
    <row r="2725" ht="12.75">
      <c r="E2725" s="9"/>
    </row>
    <row r="2726" ht="12.75">
      <c r="E2726" s="9"/>
    </row>
    <row r="2727" ht="12.75">
      <c r="E2727" s="9"/>
    </row>
    <row r="2728" ht="12.75">
      <c r="E2728" s="9"/>
    </row>
    <row r="2729" ht="12.75">
      <c r="E2729" s="9"/>
    </row>
    <row r="2730" ht="12.75">
      <c r="E2730" s="9"/>
    </row>
    <row r="2731" ht="12.75">
      <c r="E2731" s="9"/>
    </row>
    <row r="2732" ht="12.75">
      <c r="E2732" s="9"/>
    </row>
    <row r="2733" ht="12.75">
      <c r="E2733" s="9"/>
    </row>
    <row r="2734" ht="12.75">
      <c r="E2734" s="9"/>
    </row>
    <row r="2735" ht="12.75">
      <c r="E2735" s="9"/>
    </row>
    <row r="2736" ht="12.75">
      <c r="E2736" s="9"/>
    </row>
    <row r="2737" ht="12.75">
      <c r="E2737" s="9"/>
    </row>
    <row r="2738" ht="12.75">
      <c r="E2738" s="9"/>
    </row>
    <row r="2739" ht="12.75">
      <c r="E2739" s="9"/>
    </row>
    <row r="2740" ht="12.75">
      <c r="E2740" s="9"/>
    </row>
    <row r="2741" ht="12.75">
      <c r="E2741" s="9"/>
    </row>
    <row r="2742" ht="12.75">
      <c r="E2742" s="9"/>
    </row>
    <row r="2743" ht="12.75">
      <c r="E2743" s="9"/>
    </row>
    <row r="2744" ht="12.75">
      <c r="E2744" s="9"/>
    </row>
    <row r="2745" ht="12.75">
      <c r="E2745" s="9"/>
    </row>
    <row r="2746" ht="12.75">
      <c r="E2746" s="9"/>
    </row>
    <row r="2747" ht="12.75">
      <c r="E2747" s="9"/>
    </row>
    <row r="2748" ht="12.75">
      <c r="E2748" s="9"/>
    </row>
    <row r="2749" ht="12.75">
      <c r="E2749" s="9"/>
    </row>
    <row r="2750" ht="12.75">
      <c r="E2750" s="9"/>
    </row>
    <row r="2751" ht="12.75">
      <c r="E2751" s="9"/>
    </row>
    <row r="2752" ht="12.75">
      <c r="E2752" s="9"/>
    </row>
    <row r="2753" ht="12.75">
      <c r="E2753" s="9"/>
    </row>
    <row r="2754" ht="12.75">
      <c r="E2754" s="9"/>
    </row>
    <row r="2755" ht="12.75">
      <c r="E2755" s="9"/>
    </row>
    <row r="2756" ht="12.75">
      <c r="E2756" s="9"/>
    </row>
    <row r="2757" ht="12.75">
      <c r="E2757" s="9"/>
    </row>
    <row r="2758" ht="12.75">
      <c r="E2758" s="9"/>
    </row>
    <row r="2759" ht="12.75">
      <c r="E2759" s="9"/>
    </row>
    <row r="2760" ht="12.75">
      <c r="E2760" s="9"/>
    </row>
    <row r="2761" ht="12.75">
      <c r="E2761" s="9"/>
    </row>
    <row r="2762" ht="12.75">
      <c r="E2762" s="9"/>
    </row>
    <row r="2763" ht="12.75">
      <c r="E2763" s="9"/>
    </row>
    <row r="2764" ht="12.75">
      <c r="E2764" s="9"/>
    </row>
    <row r="2765" ht="12.75">
      <c r="E2765" s="9"/>
    </row>
    <row r="2766" ht="12.75">
      <c r="E2766" s="9"/>
    </row>
    <row r="2767" ht="12.75">
      <c r="E2767" s="9"/>
    </row>
    <row r="2768" ht="12.75">
      <c r="E2768" s="9"/>
    </row>
    <row r="2769" ht="12.75">
      <c r="E2769" s="9"/>
    </row>
    <row r="2770" ht="12.75">
      <c r="E2770" s="9"/>
    </row>
    <row r="2771" ht="12.75">
      <c r="E2771" s="9"/>
    </row>
    <row r="2772" ht="12.75">
      <c r="E2772" s="9"/>
    </row>
    <row r="2773" ht="12.75">
      <c r="E2773" s="9"/>
    </row>
    <row r="2774" ht="12.75">
      <c r="E2774" s="9"/>
    </row>
    <row r="2775" ht="12.75">
      <c r="E2775" s="9"/>
    </row>
    <row r="2776" ht="12.75">
      <c r="E2776" s="9"/>
    </row>
    <row r="2777" ht="12.75">
      <c r="E2777" s="9"/>
    </row>
    <row r="2778" ht="12.75">
      <c r="E2778" s="9"/>
    </row>
    <row r="2779" ht="12.75">
      <c r="E2779" s="9"/>
    </row>
    <row r="2780" ht="12.75">
      <c r="E2780" s="9"/>
    </row>
    <row r="2781" ht="12.75">
      <c r="E2781" s="9"/>
    </row>
    <row r="2782" ht="12.75">
      <c r="E2782" s="9"/>
    </row>
    <row r="2783" ht="12.75">
      <c r="E2783" s="9"/>
    </row>
    <row r="2784" ht="12.75">
      <c r="E2784" s="9"/>
    </row>
    <row r="2785" ht="12.75">
      <c r="E2785" s="9"/>
    </row>
    <row r="2786" ht="12.75">
      <c r="E2786" s="9"/>
    </row>
    <row r="2787" ht="12.75">
      <c r="E2787" s="9"/>
    </row>
    <row r="2788" ht="12.75">
      <c r="E2788" s="9"/>
    </row>
    <row r="2789" ht="12.75">
      <c r="E2789" s="9"/>
    </row>
    <row r="2790" ht="12.75">
      <c r="E2790" s="9"/>
    </row>
    <row r="2791" ht="12.75">
      <c r="E2791" s="9"/>
    </row>
    <row r="2792" ht="12.75">
      <c r="E2792" s="9"/>
    </row>
    <row r="2793" ht="12.75">
      <c r="E2793" s="9"/>
    </row>
    <row r="2794" ht="12.75">
      <c r="E2794" s="9"/>
    </row>
    <row r="2795" ht="12.75">
      <c r="E2795" s="9"/>
    </row>
    <row r="2796" ht="12.75">
      <c r="E2796" s="9"/>
    </row>
    <row r="2797" ht="12.75">
      <c r="E2797" s="9"/>
    </row>
    <row r="2798" ht="12.75">
      <c r="E2798" s="9"/>
    </row>
    <row r="2799" ht="12.75">
      <c r="E2799" s="9"/>
    </row>
    <row r="2800" ht="12.75">
      <c r="E2800" s="9"/>
    </row>
    <row r="2801" ht="12.75">
      <c r="E2801" s="9"/>
    </row>
    <row r="2802" ht="12.75">
      <c r="E2802" s="9"/>
    </row>
    <row r="2803" ht="12.75">
      <c r="E2803" s="9"/>
    </row>
    <row r="2804" ht="12.75">
      <c r="E2804" s="9"/>
    </row>
    <row r="2805" ht="12.75">
      <c r="E2805" s="9"/>
    </row>
    <row r="2806" ht="12.75">
      <c r="E2806" s="9"/>
    </row>
    <row r="2807" ht="12.75">
      <c r="E2807" s="9"/>
    </row>
    <row r="2808" ht="12.75">
      <c r="E2808" s="9"/>
    </row>
    <row r="2809" ht="12.75">
      <c r="E2809" s="9"/>
    </row>
    <row r="2810" ht="12.75">
      <c r="E2810" s="9"/>
    </row>
    <row r="2811" ht="12.75">
      <c r="E2811" s="9"/>
    </row>
    <row r="2812" ht="12.75">
      <c r="E2812" s="9"/>
    </row>
    <row r="2813" ht="12.75">
      <c r="E2813" s="9"/>
    </row>
    <row r="2814" ht="12.75">
      <c r="E2814" s="9"/>
    </row>
    <row r="2815" ht="12.75">
      <c r="E2815" s="9"/>
    </row>
    <row r="2816" ht="12.75">
      <c r="E2816" s="9"/>
    </row>
    <row r="2817" ht="12.75">
      <c r="E2817" s="9"/>
    </row>
    <row r="2818" ht="12.75">
      <c r="E2818" s="9"/>
    </row>
    <row r="2819" ht="12.75">
      <c r="E2819" s="9"/>
    </row>
    <row r="2820" ht="12.75">
      <c r="E2820" s="9"/>
    </row>
    <row r="2821" ht="12.75">
      <c r="E2821" s="9"/>
    </row>
    <row r="2822" ht="12.75">
      <c r="E2822" s="9"/>
    </row>
    <row r="2823" ht="12.75">
      <c r="E2823" s="9"/>
    </row>
    <row r="2824" ht="12.75">
      <c r="E2824" s="9"/>
    </row>
    <row r="2825" ht="12.75">
      <c r="E2825" s="9"/>
    </row>
    <row r="2826" ht="12.75">
      <c r="E2826" s="9"/>
    </row>
    <row r="2827" ht="12.75">
      <c r="E2827" s="9"/>
    </row>
    <row r="2828" ht="12.75">
      <c r="E2828" s="9"/>
    </row>
    <row r="2829" ht="12.75">
      <c r="E2829" s="9"/>
    </row>
    <row r="2830" ht="12.75">
      <c r="E2830" s="9"/>
    </row>
    <row r="2831" ht="12.75">
      <c r="E2831" s="9"/>
    </row>
    <row r="2832" ht="12.75">
      <c r="E2832" s="9"/>
    </row>
    <row r="2833" ht="12.75">
      <c r="E2833" s="9"/>
    </row>
    <row r="2834" ht="12.75">
      <c r="E2834" s="9"/>
    </row>
    <row r="2835" ht="12.75">
      <c r="E2835" s="9"/>
    </row>
    <row r="2836" ht="12.75">
      <c r="E2836" s="9"/>
    </row>
    <row r="2837" ht="12.75">
      <c r="E2837" s="9"/>
    </row>
    <row r="2838" ht="12.75">
      <c r="E2838" s="9"/>
    </row>
    <row r="2839" ht="12.75">
      <c r="E2839" s="9"/>
    </row>
    <row r="2840" ht="12.75">
      <c r="E2840" s="9"/>
    </row>
    <row r="2841" ht="12.75">
      <c r="E2841" s="9"/>
    </row>
    <row r="2842" ht="12.75">
      <c r="E2842" s="9"/>
    </row>
    <row r="2843" ht="12.75">
      <c r="E2843" s="9"/>
    </row>
    <row r="2844" ht="12.75">
      <c r="E2844" s="9"/>
    </row>
    <row r="2845" ht="12.75">
      <c r="E2845" s="9"/>
    </row>
    <row r="2846" ht="12.75">
      <c r="E2846" s="9"/>
    </row>
    <row r="2847" ht="12.75">
      <c r="E2847" s="9"/>
    </row>
    <row r="2848" ht="12.75">
      <c r="E2848" s="9"/>
    </row>
    <row r="2849" ht="12.75">
      <c r="E2849" s="9"/>
    </row>
    <row r="2850" ht="12.75">
      <c r="E2850" s="9"/>
    </row>
    <row r="2851" ht="12.75">
      <c r="E2851" s="9"/>
    </row>
    <row r="2852" ht="12.75">
      <c r="E2852" s="9"/>
    </row>
    <row r="2853" ht="12.75">
      <c r="E2853" s="9"/>
    </row>
    <row r="2854" ht="12.75">
      <c r="E2854" s="9"/>
    </row>
    <row r="2855" ht="12.75">
      <c r="E2855" s="9"/>
    </row>
    <row r="2856" ht="12.75">
      <c r="E2856" s="9"/>
    </row>
    <row r="2857" ht="12.75">
      <c r="E2857" s="9"/>
    </row>
    <row r="2858" ht="12.75">
      <c r="E2858" s="9"/>
    </row>
    <row r="2859" ht="12.75">
      <c r="E2859" s="9"/>
    </row>
    <row r="2860" ht="12.75">
      <c r="E2860" s="9"/>
    </row>
    <row r="2861" ht="12.75">
      <c r="E2861" s="9"/>
    </row>
    <row r="2862" ht="12.75">
      <c r="E2862" s="9"/>
    </row>
    <row r="2863" ht="12.75">
      <c r="E2863" s="9"/>
    </row>
    <row r="2864" ht="12.75">
      <c r="E2864" s="9"/>
    </row>
    <row r="2865" ht="12.75">
      <c r="E2865" s="9"/>
    </row>
    <row r="2866" ht="12.75">
      <c r="E2866" s="9"/>
    </row>
    <row r="2867" ht="12.75">
      <c r="E2867" s="9"/>
    </row>
    <row r="2868" ht="12.75">
      <c r="E2868" s="9"/>
    </row>
    <row r="2869" ht="12.75">
      <c r="E2869" s="9"/>
    </row>
    <row r="2870" ht="12.75">
      <c r="E2870" s="9"/>
    </row>
    <row r="2871" ht="12.75">
      <c r="E2871" s="9"/>
    </row>
    <row r="2872" ht="12.75">
      <c r="E2872" s="9"/>
    </row>
    <row r="2873" ht="12.75">
      <c r="E2873" s="9"/>
    </row>
    <row r="2874" ht="12.75">
      <c r="E2874" s="9"/>
    </row>
    <row r="2875" ht="12.75">
      <c r="E2875" s="9"/>
    </row>
    <row r="2876" ht="12.75">
      <c r="E2876" s="9"/>
    </row>
    <row r="2877" ht="12.75">
      <c r="E2877" s="9"/>
    </row>
    <row r="2878" ht="12.75">
      <c r="E2878" s="9"/>
    </row>
    <row r="2879" ht="12.75">
      <c r="E2879" s="9"/>
    </row>
    <row r="2880" ht="12.75">
      <c r="E2880" s="9"/>
    </row>
    <row r="2881" ht="12.75">
      <c r="E2881" s="9"/>
    </row>
    <row r="2882" ht="12.75">
      <c r="E2882" s="9"/>
    </row>
    <row r="2883" ht="12.75">
      <c r="E2883" s="9"/>
    </row>
    <row r="2884" ht="12.75">
      <c r="E2884" s="9"/>
    </row>
    <row r="2885" ht="12.75">
      <c r="E2885" s="9"/>
    </row>
    <row r="2886" ht="12.75">
      <c r="E2886" s="9"/>
    </row>
    <row r="2887" ht="12.75">
      <c r="E2887" s="9"/>
    </row>
    <row r="2888" ht="12.75">
      <c r="E2888" s="9"/>
    </row>
    <row r="2889" ht="12.75">
      <c r="E2889" s="9"/>
    </row>
    <row r="2890" ht="12.75">
      <c r="E2890" s="9"/>
    </row>
    <row r="2891" ht="12.75">
      <c r="E2891" s="9"/>
    </row>
    <row r="2892" ht="12.75">
      <c r="E2892" s="9"/>
    </row>
    <row r="2893" ht="12.75">
      <c r="E2893" s="9"/>
    </row>
    <row r="2894" ht="12.75">
      <c r="E2894" s="9"/>
    </row>
    <row r="2895" ht="12.75">
      <c r="E2895" s="9"/>
    </row>
    <row r="2896" ht="12.75">
      <c r="E2896" s="9"/>
    </row>
    <row r="2897" ht="12.75">
      <c r="E2897" s="9"/>
    </row>
    <row r="2898" ht="12.75">
      <c r="E2898" s="9"/>
    </row>
    <row r="2899" ht="12.75">
      <c r="E2899" s="9"/>
    </row>
    <row r="2900" ht="12.75">
      <c r="E2900" s="9"/>
    </row>
    <row r="2901" ht="12.75">
      <c r="E2901" s="9"/>
    </row>
    <row r="2902" ht="12.75">
      <c r="E2902" s="9"/>
    </row>
    <row r="2903" ht="12.75">
      <c r="E2903" s="9"/>
    </row>
    <row r="2904" ht="12.75">
      <c r="E2904" s="9"/>
    </row>
    <row r="2905" ht="12.75">
      <c r="E2905" s="9"/>
    </row>
    <row r="2906" ht="12.75">
      <c r="E2906" s="9"/>
    </row>
    <row r="2907" ht="12.75">
      <c r="E2907" s="9"/>
    </row>
    <row r="2908" ht="12.75">
      <c r="E2908" s="9"/>
    </row>
    <row r="2909" ht="12.75">
      <c r="E2909" s="9"/>
    </row>
    <row r="2910" ht="12.75">
      <c r="E2910" s="9"/>
    </row>
    <row r="2911" ht="12.75">
      <c r="E2911" s="9"/>
    </row>
    <row r="2912" ht="12.75">
      <c r="E2912" s="9"/>
    </row>
    <row r="2913" ht="12.75">
      <c r="E2913" s="9"/>
    </row>
    <row r="2914" ht="12.75">
      <c r="E2914" s="9"/>
    </row>
    <row r="2915" ht="12.75">
      <c r="E2915" s="9"/>
    </row>
    <row r="2916" ht="12.75">
      <c r="E2916" s="9"/>
    </row>
    <row r="2917" ht="12.75">
      <c r="E2917" s="9"/>
    </row>
    <row r="2918" ht="12.75">
      <c r="E2918" s="9"/>
    </row>
    <row r="2919" ht="12.75">
      <c r="E2919" s="9"/>
    </row>
    <row r="2920" ht="12.75">
      <c r="E2920" s="9"/>
    </row>
    <row r="2921" ht="12.75">
      <c r="E2921" s="9"/>
    </row>
    <row r="2922" ht="12.75">
      <c r="E2922" s="9"/>
    </row>
    <row r="2923" ht="12.75">
      <c r="E2923" s="9"/>
    </row>
    <row r="2924" ht="12.75">
      <c r="E2924" s="9"/>
    </row>
    <row r="2925" ht="12.75">
      <c r="E2925" s="9"/>
    </row>
    <row r="2926" ht="12.75">
      <c r="E2926" s="9"/>
    </row>
    <row r="2927" ht="12.75">
      <c r="E2927" s="9"/>
    </row>
    <row r="2928" ht="12.75">
      <c r="E2928" s="9"/>
    </row>
    <row r="2929" ht="12.75">
      <c r="E2929" s="9"/>
    </row>
    <row r="2930" ht="12.75">
      <c r="E2930" s="9"/>
    </row>
    <row r="2931" ht="12.75">
      <c r="E2931" s="9"/>
    </row>
    <row r="2932" ht="12.75">
      <c r="E2932" s="9"/>
    </row>
    <row r="2933" ht="12.75">
      <c r="E2933" s="9"/>
    </row>
    <row r="2934" ht="12.75">
      <c r="E2934" s="9"/>
    </row>
    <row r="2935" ht="12.75">
      <c r="E2935" s="9"/>
    </row>
    <row r="2936" ht="12.75">
      <c r="E2936" s="9"/>
    </row>
    <row r="2937" ht="12.75">
      <c r="E2937" s="9"/>
    </row>
    <row r="2938" ht="12.75">
      <c r="E2938" s="9"/>
    </row>
    <row r="2939" ht="12.75">
      <c r="E2939" s="9"/>
    </row>
    <row r="2940" ht="12.75">
      <c r="E2940" s="9"/>
    </row>
    <row r="2941" ht="12.75">
      <c r="E2941" s="9"/>
    </row>
    <row r="2942" ht="12.75">
      <c r="E2942" s="9"/>
    </row>
    <row r="2943" ht="12.75">
      <c r="E2943" s="9"/>
    </row>
    <row r="2944" ht="12.75">
      <c r="E2944" s="9"/>
    </row>
    <row r="2945" ht="12.75">
      <c r="E2945" s="9"/>
    </row>
    <row r="2946" ht="12.75">
      <c r="E2946" s="9"/>
    </row>
    <row r="2947" ht="12.75">
      <c r="E2947" s="9"/>
    </row>
    <row r="2948" ht="12.75">
      <c r="E2948" s="9"/>
    </row>
    <row r="2949" ht="12.75">
      <c r="E2949" s="9"/>
    </row>
    <row r="2950" ht="12.75">
      <c r="E2950" s="9"/>
    </row>
    <row r="2951" ht="12.75">
      <c r="E2951" s="9"/>
    </row>
    <row r="2952" ht="12.75">
      <c r="E2952" s="9"/>
    </row>
    <row r="2953" ht="12.75">
      <c r="E2953" s="9"/>
    </row>
    <row r="2954" ht="12.75">
      <c r="E2954" s="9"/>
    </row>
    <row r="2955" ht="12.75">
      <c r="E2955" s="9"/>
    </row>
    <row r="2956" ht="12.75">
      <c r="E2956" s="9"/>
    </row>
    <row r="2957" ht="12.75">
      <c r="E2957" s="9"/>
    </row>
    <row r="2958" ht="12.75">
      <c r="E2958" s="9"/>
    </row>
    <row r="2959" ht="12.75">
      <c r="E2959" s="9"/>
    </row>
    <row r="2960" ht="12.75">
      <c r="E2960" s="9"/>
    </row>
    <row r="2961" ht="12.75">
      <c r="E2961" s="9"/>
    </row>
    <row r="2962" ht="12.75">
      <c r="E2962" s="9"/>
    </row>
    <row r="2963" ht="12.75">
      <c r="E2963" s="9"/>
    </row>
    <row r="2964" ht="12.75">
      <c r="E2964" s="9"/>
    </row>
    <row r="2965" ht="12.75">
      <c r="E2965" s="9"/>
    </row>
    <row r="2966" ht="12.75">
      <c r="E2966" s="9"/>
    </row>
    <row r="2967" ht="12.75">
      <c r="E2967" s="9"/>
    </row>
    <row r="2968" ht="12.75">
      <c r="E2968" s="9"/>
    </row>
    <row r="2969" ht="12.75">
      <c r="E2969" s="9"/>
    </row>
    <row r="2970" ht="12.75">
      <c r="E2970" s="9"/>
    </row>
    <row r="2971" ht="12.75">
      <c r="E2971" s="9"/>
    </row>
    <row r="2972" ht="12.75">
      <c r="E2972" s="9"/>
    </row>
    <row r="2973" ht="12.75">
      <c r="E2973" s="9"/>
    </row>
    <row r="2974" ht="12.75">
      <c r="E2974" s="9"/>
    </row>
    <row r="2975" ht="12.75">
      <c r="E2975" s="9"/>
    </row>
    <row r="2976" ht="12.75">
      <c r="E2976" s="9"/>
    </row>
    <row r="2977" ht="12.75">
      <c r="E2977" s="9"/>
    </row>
    <row r="2978" ht="12.75">
      <c r="E2978" s="9"/>
    </row>
    <row r="2979" ht="12.75">
      <c r="E2979" s="9"/>
    </row>
    <row r="2980" ht="12.75">
      <c r="E2980" s="9"/>
    </row>
    <row r="2981" ht="12.75">
      <c r="E2981" s="9"/>
    </row>
    <row r="2982" ht="12.75">
      <c r="E2982" s="9"/>
    </row>
    <row r="2983" ht="12.75">
      <c r="E2983" s="9"/>
    </row>
    <row r="2984" ht="12.75">
      <c r="E2984" s="9"/>
    </row>
    <row r="2985" ht="12.75">
      <c r="E2985" s="9"/>
    </row>
    <row r="2986" ht="12.75">
      <c r="E2986" s="9"/>
    </row>
    <row r="2987" ht="12.75">
      <c r="E2987" s="9"/>
    </row>
    <row r="2988" ht="12.75">
      <c r="E2988" s="9"/>
    </row>
    <row r="2989" ht="12.75">
      <c r="E2989" s="9"/>
    </row>
    <row r="2990" ht="12.75">
      <c r="E2990" s="9"/>
    </row>
    <row r="2991" ht="12.75">
      <c r="E2991" s="9"/>
    </row>
    <row r="2992" ht="12.75">
      <c r="E2992" s="9"/>
    </row>
    <row r="2993" ht="12.75">
      <c r="E2993" s="9"/>
    </row>
    <row r="2994" ht="12.75">
      <c r="E2994" s="9"/>
    </row>
    <row r="2995" ht="12.75">
      <c r="E2995" s="9"/>
    </row>
    <row r="2996" ht="12.75">
      <c r="E2996" s="9"/>
    </row>
    <row r="2997" ht="12.75">
      <c r="E2997" s="9"/>
    </row>
    <row r="2998" ht="12.75">
      <c r="E2998" s="9"/>
    </row>
    <row r="2999" ht="12.75">
      <c r="E2999" s="9"/>
    </row>
    <row r="3000" ht="12.75">
      <c r="E3000" s="9"/>
    </row>
    <row r="3001" ht="12.75">
      <c r="E3001" s="9"/>
    </row>
    <row r="3002" ht="12.75">
      <c r="E3002" s="9"/>
    </row>
    <row r="3003" ht="12.75">
      <c r="E3003" s="9"/>
    </row>
    <row r="3004" ht="12.75">
      <c r="E3004" s="9"/>
    </row>
    <row r="3005" ht="12.75">
      <c r="E3005" s="9"/>
    </row>
    <row r="3006" ht="12.75">
      <c r="E3006" s="9"/>
    </row>
    <row r="3007" ht="12.75">
      <c r="E3007" s="9"/>
    </row>
    <row r="3008" ht="12.75">
      <c r="E3008" s="9"/>
    </row>
    <row r="3009" ht="12.75">
      <c r="E3009" s="9"/>
    </row>
    <row r="3010" ht="12.75">
      <c r="E3010" s="9"/>
    </row>
    <row r="3011" ht="12.75">
      <c r="E3011" s="9"/>
    </row>
    <row r="3012" ht="12.75">
      <c r="E3012" s="9"/>
    </row>
    <row r="3013" ht="12.75">
      <c r="E3013" s="9"/>
    </row>
    <row r="3014" ht="12.75">
      <c r="E3014" s="9"/>
    </row>
    <row r="3015" ht="12.75">
      <c r="E3015" s="9"/>
    </row>
    <row r="3016" ht="12.75">
      <c r="E3016" s="9"/>
    </row>
    <row r="3017" ht="12.75">
      <c r="E3017" s="9"/>
    </row>
    <row r="3018" ht="12.75">
      <c r="E3018" s="9"/>
    </row>
    <row r="3019" ht="12.75">
      <c r="E3019" s="9"/>
    </row>
    <row r="3020" ht="12.75">
      <c r="E3020" s="9"/>
    </row>
    <row r="3021" ht="12.75">
      <c r="E3021" s="9"/>
    </row>
    <row r="3022" ht="12.75">
      <c r="E3022" s="9"/>
    </row>
    <row r="3023" ht="12.75">
      <c r="E3023" s="9"/>
    </row>
    <row r="3024" ht="12.75">
      <c r="E3024" s="9"/>
    </row>
    <row r="3025" ht="12.75">
      <c r="E3025" s="9"/>
    </row>
    <row r="3026" ht="12.75">
      <c r="E3026" s="9"/>
    </row>
    <row r="3027" ht="12.75">
      <c r="E3027" s="9"/>
    </row>
    <row r="3028" ht="12.75">
      <c r="E3028" s="9"/>
    </row>
    <row r="3029" ht="12.75">
      <c r="E3029" s="9"/>
    </row>
    <row r="3030" ht="12.75">
      <c r="E3030" s="9"/>
    </row>
    <row r="3031" ht="12.75">
      <c r="E3031" s="9"/>
    </row>
    <row r="3032" ht="12.75">
      <c r="E3032" s="9"/>
    </row>
    <row r="3033" ht="12.75">
      <c r="E3033" s="9"/>
    </row>
    <row r="3034" ht="12.75">
      <c r="E3034" s="9"/>
    </row>
    <row r="3035" ht="12.75">
      <c r="E3035" s="9"/>
    </row>
    <row r="3036" ht="12.75">
      <c r="E3036" s="9"/>
    </row>
    <row r="3037" ht="12.75">
      <c r="E3037" s="9"/>
    </row>
    <row r="3038" ht="12.75">
      <c r="E3038" s="9"/>
    </row>
    <row r="3039" ht="12.75">
      <c r="E3039" s="9"/>
    </row>
    <row r="3040" ht="12.75">
      <c r="E3040" s="9"/>
    </row>
    <row r="3041" ht="12.75">
      <c r="E3041" s="9"/>
    </row>
    <row r="3042" ht="12.75">
      <c r="E3042" s="9"/>
    </row>
    <row r="3043" ht="12.75">
      <c r="E3043" s="9"/>
    </row>
    <row r="3044" ht="12.75">
      <c r="E3044" s="9"/>
    </row>
    <row r="3045" ht="12.75">
      <c r="E3045" s="9"/>
    </row>
    <row r="3046" ht="12.75">
      <c r="E3046" s="9"/>
    </row>
    <row r="3047" ht="12.75">
      <c r="E3047" s="9"/>
    </row>
    <row r="3048" ht="12.75">
      <c r="E3048" s="9"/>
    </row>
    <row r="3049" ht="12.75">
      <c r="E3049" s="9"/>
    </row>
    <row r="3050" ht="12.75">
      <c r="E3050" s="9"/>
    </row>
    <row r="3051" ht="12.75">
      <c r="E3051" s="9"/>
    </row>
    <row r="3052" ht="12.75">
      <c r="E3052" s="9"/>
    </row>
    <row r="3053" ht="12.75">
      <c r="E3053" s="9"/>
    </row>
    <row r="3054" ht="12.75">
      <c r="E3054" s="9"/>
    </row>
    <row r="3055" ht="12.75">
      <c r="E3055" s="9"/>
    </row>
    <row r="3056" ht="12.75">
      <c r="E3056" s="9"/>
    </row>
    <row r="3057" ht="12.75">
      <c r="E3057" s="9"/>
    </row>
    <row r="3058" ht="12.75">
      <c r="E3058" s="9"/>
    </row>
    <row r="3059" ht="12.75">
      <c r="E3059" s="9"/>
    </row>
    <row r="3060" ht="12.75">
      <c r="E3060" s="9"/>
    </row>
    <row r="3061" ht="12.75">
      <c r="E3061" s="9"/>
    </row>
    <row r="3062" ht="12.75">
      <c r="E3062" s="9"/>
    </row>
    <row r="3063" ht="12.75">
      <c r="E3063" s="9"/>
    </row>
    <row r="3064" ht="12.75">
      <c r="E3064" s="9"/>
    </row>
    <row r="3065" ht="12.75">
      <c r="E3065" s="9"/>
    </row>
    <row r="3066" ht="12.75">
      <c r="E3066" s="9"/>
    </row>
    <row r="3067" ht="12.75">
      <c r="E3067" s="9"/>
    </row>
    <row r="3068" ht="12.75">
      <c r="E3068" s="9"/>
    </row>
    <row r="3069" ht="12.75">
      <c r="E3069" s="9"/>
    </row>
    <row r="3070" ht="12.75">
      <c r="E3070" s="9"/>
    </row>
    <row r="3071" ht="12.75">
      <c r="E3071" s="9"/>
    </row>
    <row r="3072" ht="12.75">
      <c r="E3072" s="9"/>
    </row>
    <row r="3073" ht="12.75">
      <c r="E3073" s="9"/>
    </row>
    <row r="3074" ht="12.75">
      <c r="E3074" s="9"/>
    </row>
    <row r="3075" ht="12.75">
      <c r="E3075" s="9"/>
    </row>
    <row r="3076" ht="12.75">
      <c r="E3076" s="9"/>
    </row>
    <row r="3077" ht="12.75">
      <c r="E3077" s="9"/>
    </row>
    <row r="3078" ht="12.75">
      <c r="E3078" s="9"/>
    </row>
    <row r="3079" ht="12.75">
      <c r="E3079" s="9"/>
    </row>
    <row r="3080" ht="12.75">
      <c r="E3080" s="9"/>
    </row>
    <row r="3081" ht="12.75">
      <c r="E3081" s="9"/>
    </row>
    <row r="3082" ht="12.75">
      <c r="E3082" s="9"/>
    </row>
    <row r="3083" ht="12.75">
      <c r="E3083" s="9"/>
    </row>
    <row r="3084" ht="12.75">
      <c r="E3084" s="9"/>
    </row>
    <row r="3085" ht="12.75">
      <c r="E3085" s="9"/>
    </row>
    <row r="3086" ht="12.75">
      <c r="E3086" s="9"/>
    </row>
    <row r="3087" ht="12.75">
      <c r="E3087" s="9"/>
    </row>
    <row r="3088" ht="12.75">
      <c r="E3088" s="9"/>
    </row>
    <row r="3089" ht="12.75">
      <c r="E3089" s="9"/>
    </row>
    <row r="3090" ht="12.75">
      <c r="E3090" s="9"/>
    </row>
    <row r="3091" ht="12.75">
      <c r="E3091" s="9"/>
    </row>
    <row r="3092" ht="12.75">
      <c r="E3092" s="9"/>
    </row>
    <row r="3093" ht="12.75">
      <c r="E3093" s="9"/>
    </row>
    <row r="3094" ht="12.75">
      <c r="E3094" s="9"/>
    </row>
    <row r="3095" ht="12.75">
      <c r="E3095" s="9"/>
    </row>
    <row r="3096" ht="12.75">
      <c r="E3096" s="9"/>
    </row>
    <row r="3097" ht="12.75">
      <c r="E3097" s="9"/>
    </row>
    <row r="3098" ht="12.75">
      <c r="E3098" s="9"/>
    </row>
    <row r="3099" ht="12.75">
      <c r="E3099" s="9"/>
    </row>
    <row r="3100" ht="12.75">
      <c r="E3100" s="9"/>
    </row>
    <row r="3101" ht="12.75">
      <c r="E3101" s="9"/>
    </row>
    <row r="3102" ht="12.75">
      <c r="E3102" s="9"/>
    </row>
    <row r="3103" ht="12.75">
      <c r="E3103" s="9"/>
    </row>
    <row r="3104" ht="12.75">
      <c r="E3104" s="9"/>
    </row>
    <row r="3105" ht="12.75">
      <c r="E3105" s="9"/>
    </row>
    <row r="3106" ht="12.75">
      <c r="E3106" s="9"/>
    </row>
    <row r="3107" ht="12.75">
      <c r="E3107" s="9"/>
    </row>
    <row r="3108" ht="12.75">
      <c r="E3108" s="9"/>
    </row>
    <row r="3109" ht="12.75">
      <c r="E3109" s="9"/>
    </row>
    <row r="3110" ht="12.75">
      <c r="E3110" s="9"/>
    </row>
    <row r="3111" ht="12.75">
      <c r="E3111" s="9"/>
    </row>
    <row r="3112" ht="12.75">
      <c r="E3112" s="9"/>
    </row>
    <row r="3113" ht="12.75">
      <c r="E3113" s="9"/>
    </row>
    <row r="3114" ht="12.75">
      <c r="E3114" s="9"/>
    </row>
    <row r="3115" ht="12.75">
      <c r="E3115" s="9"/>
    </row>
    <row r="3116" ht="12.75">
      <c r="E3116" s="9"/>
    </row>
    <row r="3117" ht="12.75">
      <c r="E3117" s="9"/>
    </row>
    <row r="3118" ht="12.75">
      <c r="E3118" s="9"/>
    </row>
    <row r="3119" ht="12.75">
      <c r="E3119" s="9"/>
    </row>
    <row r="3120" ht="12.75">
      <c r="E3120" s="9"/>
    </row>
    <row r="3121" ht="12.75">
      <c r="E3121" s="9"/>
    </row>
    <row r="3122" ht="12.75">
      <c r="E3122" s="9"/>
    </row>
    <row r="3123" ht="12.75">
      <c r="E3123" s="9"/>
    </row>
    <row r="3124" ht="12.75">
      <c r="E3124" s="9"/>
    </row>
    <row r="3125" ht="12.75">
      <c r="E3125" s="9"/>
    </row>
    <row r="3126" ht="12.75">
      <c r="E3126" s="9"/>
    </row>
    <row r="3127" ht="12.75">
      <c r="E3127" s="9"/>
    </row>
    <row r="3128" ht="12.75">
      <c r="E3128" s="9"/>
    </row>
    <row r="3129" ht="12.75">
      <c r="E3129" s="9"/>
    </row>
    <row r="3130" ht="12.75">
      <c r="E3130" s="9"/>
    </row>
    <row r="3131" ht="12.75">
      <c r="E3131" s="9"/>
    </row>
    <row r="3132" ht="12.75">
      <c r="E3132" s="9"/>
    </row>
    <row r="3133" ht="12.75">
      <c r="E3133" s="9"/>
    </row>
    <row r="3134" ht="12.75">
      <c r="E3134" s="9"/>
    </row>
    <row r="3135" ht="12.75">
      <c r="E3135" s="9"/>
    </row>
    <row r="3136" ht="12.75">
      <c r="E3136" s="9"/>
    </row>
    <row r="3137" ht="12.75">
      <c r="E3137" s="9"/>
    </row>
    <row r="3138" ht="12.75">
      <c r="E3138" s="9"/>
    </row>
    <row r="3139" ht="12.75">
      <c r="E3139" s="9"/>
    </row>
    <row r="3140" ht="12.75">
      <c r="E3140" s="9"/>
    </row>
    <row r="3141" ht="12.75">
      <c r="E3141" s="9"/>
    </row>
    <row r="3142" ht="12.75">
      <c r="E3142" s="9"/>
    </row>
    <row r="3143" ht="12.75">
      <c r="E3143" s="9"/>
    </row>
    <row r="3144" ht="12.75">
      <c r="E3144" s="9"/>
    </row>
    <row r="3145" ht="12.75">
      <c r="E3145" s="9"/>
    </row>
    <row r="3146" ht="12.75">
      <c r="E3146" s="9"/>
    </row>
    <row r="3147" ht="12.75">
      <c r="E3147" s="9"/>
    </row>
    <row r="3148" ht="12.75">
      <c r="E3148" s="9"/>
    </row>
    <row r="3149" ht="12.75">
      <c r="E3149" s="9"/>
    </row>
    <row r="3150" ht="12.75">
      <c r="E3150" s="9"/>
    </row>
    <row r="3151" ht="12.75">
      <c r="E3151" s="9"/>
    </row>
    <row r="3152" ht="12.75">
      <c r="E3152" s="9"/>
    </row>
    <row r="3153" ht="12.75">
      <c r="E3153" s="9"/>
    </row>
    <row r="3154" ht="12.75">
      <c r="E3154" s="9"/>
    </row>
    <row r="3155" ht="12.75">
      <c r="E3155" s="9"/>
    </row>
    <row r="3156" ht="12.75">
      <c r="E3156" s="9"/>
    </row>
    <row r="3157" ht="12.75">
      <c r="E3157" s="9"/>
    </row>
    <row r="3158" ht="12.75">
      <c r="E3158" s="9"/>
    </row>
    <row r="3159" ht="12.75">
      <c r="E3159" s="9"/>
    </row>
    <row r="3160" ht="12.75">
      <c r="E3160" s="9"/>
    </row>
    <row r="3161" ht="12.75">
      <c r="E3161" s="9"/>
    </row>
    <row r="3162" ht="12.75">
      <c r="E3162" s="9"/>
    </row>
    <row r="3163" ht="12.75">
      <c r="E3163" s="9"/>
    </row>
    <row r="3164" ht="12.75">
      <c r="E3164" s="9"/>
    </row>
    <row r="3165" ht="12.75">
      <c r="E3165" s="9"/>
    </row>
    <row r="3166" ht="12.75">
      <c r="E3166" s="9"/>
    </row>
    <row r="3167" ht="12.75">
      <c r="E3167" s="9"/>
    </row>
    <row r="3168" ht="12.75">
      <c r="E3168" s="9"/>
    </row>
    <row r="3169" ht="12.75">
      <c r="E3169" s="9"/>
    </row>
    <row r="3170" ht="12.75">
      <c r="E3170" s="9"/>
    </row>
    <row r="3171" ht="12.75">
      <c r="E3171" s="9"/>
    </row>
    <row r="3172" ht="12.75">
      <c r="E3172" s="9"/>
    </row>
    <row r="3173" ht="12.75">
      <c r="E3173" s="9"/>
    </row>
    <row r="3174" ht="12.75">
      <c r="E3174" s="9"/>
    </row>
    <row r="3175" ht="12.75">
      <c r="E3175" s="9"/>
    </row>
    <row r="3176" ht="12.75">
      <c r="E3176" s="9"/>
    </row>
    <row r="3177" ht="12.75">
      <c r="E3177" s="9"/>
    </row>
    <row r="3178" ht="12.75">
      <c r="E3178" s="9"/>
    </row>
    <row r="3179" ht="12.75">
      <c r="E3179" s="9"/>
    </row>
    <row r="3180" ht="12.75">
      <c r="E3180" s="9"/>
    </row>
    <row r="3181" ht="12.75">
      <c r="E3181" s="9"/>
    </row>
    <row r="3182" ht="12.75">
      <c r="E3182" s="9"/>
    </row>
    <row r="3183" ht="12.75">
      <c r="E3183" s="9"/>
    </row>
    <row r="3184" ht="12.75">
      <c r="E3184" s="9"/>
    </row>
    <row r="3185" ht="12.75">
      <c r="E3185" s="9"/>
    </row>
    <row r="3186" ht="12.75">
      <c r="E3186" s="9"/>
    </row>
    <row r="3187" ht="12.75">
      <c r="E3187" s="9"/>
    </row>
    <row r="3188" ht="12.75">
      <c r="E3188" s="9"/>
    </row>
    <row r="3189" ht="12.75">
      <c r="E3189" s="9"/>
    </row>
    <row r="3190" ht="12.75">
      <c r="E3190" s="9"/>
    </row>
    <row r="3191" ht="12.75">
      <c r="E3191" s="9"/>
    </row>
    <row r="3192" ht="12.75">
      <c r="E3192" s="9"/>
    </row>
    <row r="3193" ht="12.75">
      <c r="E3193" s="9"/>
    </row>
    <row r="3194" ht="12.75">
      <c r="E3194" s="9"/>
    </row>
    <row r="3195" ht="12.75">
      <c r="E3195" s="9"/>
    </row>
    <row r="3196" ht="12.75">
      <c r="E3196" s="9"/>
    </row>
    <row r="3197" ht="12.75">
      <c r="E3197" s="9"/>
    </row>
    <row r="3198" ht="12.75">
      <c r="E3198" s="9"/>
    </row>
    <row r="3199" ht="12.75">
      <c r="E3199" s="9"/>
    </row>
    <row r="3200" ht="12.75">
      <c r="E3200" s="9"/>
    </row>
    <row r="3201" ht="12.75">
      <c r="E3201" s="9"/>
    </row>
    <row r="3202" ht="12.75">
      <c r="E3202" s="9"/>
    </row>
    <row r="3203" ht="12.75">
      <c r="E3203" s="9"/>
    </row>
    <row r="3204" ht="12.75">
      <c r="E3204" s="9"/>
    </row>
    <row r="3205" ht="12.75">
      <c r="E3205" s="9"/>
    </row>
    <row r="3206" ht="12.75">
      <c r="E3206" s="9"/>
    </row>
    <row r="3207" ht="12.75">
      <c r="E3207" s="9"/>
    </row>
    <row r="3208" ht="12.75">
      <c r="E3208" s="9"/>
    </row>
    <row r="3209" ht="12.75">
      <c r="E3209" s="9"/>
    </row>
    <row r="3210" ht="12.75">
      <c r="E3210" s="9"/>
    </row>
    <row r="3211" ht="12.75">
      <c r="E3211" s="9"/>
    </row>
    <row r="3212" ht="12.75">
      <c r="E3212" s="9"/>
    </row>
    <row r="3213" ht="12.75">
      <c r="E3213" s="9"/>
    </row>
    <row r="3214" ht="12.75">
      <c r="E3214" s="9"/>
    </row>
    <row r="3215" ht="12.75">
      <c r="E3215" s="9"/>
    </row>
    <row r="3216" ht="12.75">
      <c r="E3216" s="9"/>
    </row>
    <row r="3217" ht="12.75">
      <c r="E3217" s="9"/>
    </row>
    <row r="3218" ht="12.75">
      <c r="E3218" s="9"/>
    </row>
    <row r="3219" ht="12.75">
      <c r="E3219" s="9"/>
    </row>
    <row r="3220" ht="12.75">
      <c r="E3220" s="9"/>
    </row>
    <row r="3221" ht="12.75">
      <c r="E3221" s="9"/>
    </row>
    <row r="3222" ht="12.75">
      <c r="E3222" s="9"/>
    </row>
    <row r="3223" ht="12.75">
      <c r="E3223" s="9"/>
    </row>
    <row r="3224" ht="12.75">
      <c r="E3224" s="9"/>
    </row>
    <row r="3225" ht="12.75">
      <c r="E3225" s="9"/>
    </row>
    <row r="3226" ht="12.75">
      <c r="E3226" s="9"/>
    </row>
    <row r="3227" ht="12.75">
      <c r="E3227" s="9"/>
    </row>
    <row r="3228" ht="12.75">
      <c r="E3228" s="9"/>
    </row>
    <row r="3229" ht="12.75">
      <c r="E3229" s="9"/>
    </row>
    <row r="3230" ht="12.75">
      <c r="E3230" s="9"/>
    </row>
    <row r="3231" ht="12.75">
      <c r="E3231" s="9"/>
    </row>
    <row r="3232" ht="12.75">
      <c r="E3232" s="9"/>
    </row>
    <row r="3233" ht="12.75">
      <c r="E3233" s="9"/>
    </row>
    <row r="3234" ht="12.75">
      <c r="E3234" s="9"/>
    </row>
    <row r="3235" ht="12.75">
      <c r="E3235" s="9"/>
    </row>
    <row r="3236" ht="12.75">
      <c r="E3236" s="9"/>
    </row>
    <row r="3237" ht="12.75">
      <c r="E3237" s="9"/>
    </row>
    <row r="3238" ht="12.75">
      <c r="E3238" s="9"/>
    </row>
    <row r="3239" ht="12.75">
      <c r="E3239" s="9"/>
    </row>
    <row r="3240" ht="12.75">
      <c r="E3240" s="9"/>
    </row>
    <row r="3241" ht="12.75">
      <c r="E3241" s="9"/>
    </row>
    <row r="3242" ht="12.75">
      <c r="E3242" s="9"/>
    </row>
    <row r="3243" ht="12.75">
      <c r="E3243" s="9"/>
    </row>
    <row r="3244" ht="12.75">
      <c r="E3244" s="9"/>
    </row>
    <row r="3245" ht="12.75">
      <c r="E3245" s="9"/>
    </row>
    <row r="3246" ht="12.75">
      <c r="E3246" s="9"/>
    </row>
    <row r="3247" ht="12.75">
      <c r="E3247" s="9"/>
    </row>
    <row r="3248" ht="12.75">
      <c r="E3248" s="9"/>
    </row>
    <row r="3249" ht="12.75">
      <c r="E3249" s="9"/>
    </row>
    <row r="3250" ht="12.75">
      <c r="E3250" s="9"/>
    </row>
    <row r="3251" ht="12.75">
      <c r="E3251" s="9"/>
    </row>
    <row r="3252" ht="12.75">
      <c r="E3252" s="9"/>
    </row>
    <row r="3253" ht="12.75">
      <c r="E3253" s="9"/>
    </row>
    <row r="3254" ht="12.75">
      <c r="E3254" s="9"/>
    </row>
    <row r="3255" ht="12.75">
      <c r="E3255" s="9"/>
    </row>
    <row r="3256" ht="12.75">
      <c r="E3256" s="9"/>
    </row>
    <row r="3257" ht="12.75">
      <c r="E3257" s="9"/>
    </row>
    <row r="3258" ht="12.75">
      <c r="E3258" s="9"/>
    </row>
    <row r="3259" ht="12.75">
      <c r="E3259" s="9"/>
    </row>
    <row r="3260" ht="12.75">
      <c r="E3260" s="9"/>
    </row>
    <row r="3261" ht="12.75">
      <c r="E3261" s="9"/>
    </row>
    <row r="3262" ht="12.75">
      <c r="E3262" s="9"/>
    </row>
    <row r="3263" ht="12.75">
      <c r="E3263" s="9"/>
    </row>
    <row r="3264" ht="12.75">
      <c r="E3264" s="9"/>
    </row>
    <row r="3265" ht="12.75">
      <c r="E3265" s="9"/>
    </row>
    <row r="3266" ht="12.75">
      <c r="E3266" s="9"/>
    </row>
    <row r="3267" ht="12.75">
      <c r="E3267" s="9"/>
    </row>
    <row r="3268" ht="12.75">
      <c r="E3268" s="9"/>
    </row>
    <row r="3269" ht="12.75">
      <c r="E3269" s="9"/>
    </row>
    <row r="3270" ht="12.75">
      <c r="E3270" s="9"/>
    </row>
    <row r="3271" ht="12.75">
      <c r="E3271" s="9"/>
    </row>
    <row r="3272" ht="12.75">
      <c r="E3272" s="9"/>
    </row>
    <row r="3273" ht="12.75">
      <c r="E3273" s="9"/>
    </row>
    <row r="3274" ht="12.75">
      <c r="E3274" s="9"/>
    </row>
    <row r="3275" ht="12.75">
      <c r="E3275" s="9"/>
    </row>
    <row r="3276" ht="12.75">
      <c r="E3276" s="9"/>
    </row>
    <row r="3277" ht="12.75">
      <c r="E3277" s="9"/>
    </row>
    <row r="3278" ht="12.75">
      <c r="E3278" s="9"/>
    </row>
    <row r="3279" ht="12.75">
      <c r="E3279" s="9"/>
    </row>
    <row r="3280" ht="12.75">
      <c r="E3280" s="9"/>
    </row>
    <row r="3281" ht="12.75">
      <c r="E3281" s="9"/>
    </row>
    <row r="3282" ht="12.75">
      <c r="E3282" s="9"/>
    </row>
    <row r="3283" ht="12.75">
      <c r="E3283" s="9"/>
    </row>
    <row r="3284" ht="12.75">
      <c r="E3284" s="9"/>
    </row>
    <row r="3285" ht="12.75">
      <c r="E3285" s="9"/>
    </row>
    <row r="3286" ht="12.75">
      <c r="E3286" s="9"/>
    </row>
    <row r="3287" ht="12.75">
      <c r="E3287" s="9"/>
    </row>
    <row r="3288" ht="12.75">
      <c r="E3288" s="9"/>
    </row>
    <row r="3289" ht="12.75">
      <c r="E3289" s="9"/>
    </row>
    <row r="3290" ht="12.75">
      <c r="E3290" s="9"/>
    </row>
    <row r="3291" ht="12.75">
      <c r="E3291" s="9"/>
    </row>
    <row r="3292" ht="12.75">
      <c r="E3292" s="9"/>
    </row>
    <row r="3293" ht="12.75">
      <c r="E3293" s="9"/>
    </row>
    <row r="3294" ht="12.75">
      <c r="E3294" s="9"/>
    </row>
    <row r="3295" ht="12.75">
      <c r="E3295" s="9"/>
    </row>
    <row r="3296" ht="12.75">
      <c r="E3296" s="9"/>
    </row>
    <row r="3297" ht="12.75">
      <c r="E3297" s="9"/>
    </row>
    <row r="3298" ht="12.75">
      <c r="E3298" s="9"/>
    </row>
    <row r="3299" ht="12.75">
      <c r="E3299" s="9"/>
    </row>
    <row r="3300" ht="12.75">
      <c r="E3300" s="9"/>
    </row>
    <row r="3301" ht="12.75">
      <c r="E3301" s="9"/>
    </row>
    <row r="3302" ht="12.75">
      <c r="E3302" s="9"/>
    </row>
    <row r="3303" ht="12.75">
      <c r="E3303" s="9"/>
    </row>
    <row r="3304" ht="12.75">
      <c r="E3304" s="9"/>
    </row>
    <row r="3305" ht="12.75">
      <c r="E3305" s="9"/>
    </row>
    <row r="3306" ht="12.75">
      <c r="E3306" s="9"/>
    </row>
    <row r="3307" ht="12.75">
      <c r="E3307" s="9"/>
    </row>
    <row r="3308" ht="12.75">
      <c r="E3308" s="9"/>
    </row>
    <row r="3309" ht="12.75">
      <c r="E3309" s="9"/>
    </row>
    <row r="3310" ht="12.75">
      <c r="E3310" s="9"/>
    </row>
    <row r="3311" ht="12.75">
      <c r="E3311" s="9"/>
    </row>
    <row r="3312" ht="12.75">
      <c r="E3312" s="9"/>
    </row>
    <row r="3313" ht="12.75">
      <c r="E3313" s="9"/>
    </row>
    <row r="3314" ht="12.75">
      <c r="E3314" s="9"/>
    </row>
    <row r="3315" ht="12.75">
      <c r="E3315" s="9"/>
    </row>
    <row r="3316" ht="12.75">
      <c r="E3316" s="9"/>
    </row>
    <row r="3317" ht="12.75">
      <c r="E3317" s="9"/>
    </row>
    <row r="3318" ht="12.75">
      <c r="E3318" s="9"/>
    </row>
    <row r="3319" ht="12.75">
      <c r="E3319" s="9"/>
    </row>
    <row r="3320" ht="12.75">
      <c r="E3320" s="9"/>
    </row>
    <row r="3321" ht="12.75">
      <c r="E3321" s="9"/>
    </row>
    <row r="3322" ht="12.75">
      <c r="E3322" s="9"/>
    </row>
    <row r="3323" ht="12.75">
      <c r="E3323" s="9"/>
    </row>
    <row r="3324" ht="12.75">
      <c r="E3324" s="9"/>
    </row>
    <row r="3325" ht="12.75">
      <c r="E3325" s="9"/>
    </row>
    <row r="3326" ht="12.75">
      <c r="E3326" s="9"/>
    </row>
    <row r="3327" ht="12.75">
      <c r="E3327" s="9"/>
    </row>
    <row r="3328" ht="12.75">
      <c r="E3328" s="9"/>
    </row>
    <row r="3329" ht="12.75">
      <c r="E3329" s="9"/>
    </row>
    <row r="3330" ht="12.75">
      <c r="E3330" s="9"/>
    </row>
    <row r="3331" ht="12.75">
      <c r="E3331" s="9"/>
    </row>
    <row r="3332" ht="12.75">
      <c r="E3332" s="9"/>
    </row>
    <row r="3333" ht="12.75">
      <c r="E3333" s="9"/>
    </row>
    <row r="3334" ht="12.75">
      <c r="E3334" s="9"/>
    </row>
    <row r="3335" ht="12.75">
      <c r="E3335" s="9"/>
    </row>
    <row r="3336" ht="12.75">
      <c r="E3336" s="9"/>
    </row>
    <row r="3337" ht="12.75">
      <c r="E3337" s="9"/>
    </row>
    <row r="3338" ht="12.75">
      <c r="E3338" s="9"/>
    </row>
    <row r="3339" ht="12.75">
      <c r="E3339" s="9"/>
    </row>
    <row r="3340" ht="12.75">
      <c r="E3340" s="9"/>
    </row>
    <row r="3341" ht="12.75">
      <c r="E3341" s="9"/>
    </row>
    <row r="3342" ht="12.75">
      <c r="E3342" s="9"/>
    </row>
    <row r="3343" ht="12.75">
      <c r="E3343" s="9"/>
    </row>
    <row r="3344" ht="12.75">
      <c r="E3344" s="9"/>
    </row>
    <row r="3345" ht="12.75">
      <c r="E3345" s="9"/>
    </row>
    <row r="3346" ht="12.75">
      <c r="E3346" s="9"/>
    </row>
    <row r="3347" ht="12.75">
      <c r="E3347" s="9"/>
    </row>
    <row r="3348" ht="12.75">
      <c r="E3348" s="9"/>
    </row>
    <row r="3349" ht="12.75">
      <c r="E3349" s="9"/>
    </row>
    <row r="3350" ht="12.75">
      <c r="E3350" s="9"/>
    </row>
    <row r="3351" ht="12.75">
      <c r="E3351" s="9"/>
    </row>
    <row r="3352" ht="12.75">
      <c r="E3352" s="9"/>
    </row>
    <row r="3353" ht="12.75">
      <c r="E3353" s="9"/>
    </row>
    <row r="3354" ht="12.75">
      <c r="E3354" s="9"/>
    </row>
    <row r="3355" ht="12.75">
      <c r="E3355" s="9"/>
    </row>
    <row r="3356" ht="12.75">
      <c r="E3356" s="9"/>
    </row>
    <row r="3357" ht="12.75">
      <c r="E3357" s="9"/>
    </row>
    <row r="3358" ht="12.75">
      <c r="E3358" s="9"/>
    </row>
    <row r="3359" ht="12.75">
      <c r="E3359" s="9"/>
    </row>
    <row r="3360" ht="12.75">
      <c r="E3360" s="9"/>
    </row>
    <row r="3361" ht="12.75">
      <c r="E3361" s="9"/>
    </row>
    <row r="3362" ht="12.75">
      <c r="E3362" s="9"/>
    </row>
    <row r="3363" ht="12.75">
      <c r="E3363" s="9"/>
    </row>
    <row r="3364" ht="12.75">
      <c r="E3364" s="9"/>
    </row>
    <row r="3365" ht="12.75">
      <c r="E3365" s="9"/>
    </row>
    <row r="3366" ht="12.75">
      <c r="E3366" s="9"/>
    </row>
    <row r="3367" ht="12.75">
      <c r="E3367" s="9"/>
    </row>
    <row r="3368" ht="12.75">
      <c r="E3368" s="9"/>
    </row>
    <row r="3369" ht="12.75">
      <c r="E3369" s="9"/>
    </row>
    <row r="3370" ht="12.75">
      <c r="E3370" s="9"/>
    </row>
    <row r="3371" ht="12.75">
      <c r="E3371" s="9"/>
    </row>
    <row r="3372" ht="12.75">
      <c r="E3372" s="9"/>
    </row>
    <row r="3373" ht="12.75">
      <c r="E3373" s="9"/>
    </row>
    <row r="3374" ht="12.75">
      <c r="E3374" s="9"/>
    </row>
    <row r="3375" ht="12.75">
      <c r="E3375" s="9"/>
    </row>
    <row r="3376" ht="12.75">
      <c r="E3376" s="9"/>
    </row>
    <row r="3377" ht="12.75">
      <c r="E3377" s="9"/>
    </row>
    <row r="3378" ht="12.75">
      <c r="E3378" s="9"/>
    </row>
    <row r="3379" ht="12.75">
      <c r="E3379" s="9"/>
    </row>
    <row r="3380" ht="12.75">
      <c r="E3380" s="9"/>
    </row>
    <row r="3381" ht="12.75">
      <c r="E3381" s="9"/>
    </row>
    <row r="3382" ht="12.75">
      <c r="E3382" s="9"/>
    </row>
    <row r="3383" ht="12.75">
      <c r="E3383" s="9"/>
    </row>
    <row r="3384" ht="12.75">
      <c r="E3384" s="9"/>
    </row>
    <row r="3385" ht="12.75">
      <c r="E3385" s="9"/>
    </row>
    <row r="3386" ht="12.75">
      <c r="E3386" s="9"/>
    </row>
    <row r="3387" ht="12.75">
      <c r="E3387" s="9"/>
    </row>
    <row r="3388" ht="12.75">
      <c r="E3388" s="9"/>
    </row>
    <row r="3389" ht="12.75">
      <c r="E3389" s="9"/>
    </row>
    <row r="3390" ht="12.75">
      <c r="E3390" s="9"/>
    </row>
    <row r="3391" ht="12.75">
      <c r="E3391" s="9"/>
    </row>
    <row r="3392" ht="12.75">
      <c r="E3392" s="9"/>
    </row>
    <row r="3393" ht="12.75">
      <c r="E3393" s="9"/>
    </row>
    <row r="3394" ht="12.75">
      <c r="E3394" s="9"/>
    </row>
    <row r="3395" ht="12.75">
      <c r="E3395" s="9"/>
    </row>
    <row r="3396" ht="12.75">
      <c r="E3396" s="9"/>
    </row>
    <row r="3397" ht="12.75">
      <c r="E3397" s="9"/>
    </row>
    <row r="3398" ht="12.75">
      <c r="E3398" s="9"/>
    </row>
    <row r="3399" ht="12.75">
      <c r="E3399" s="9"/>
    </row>
    <row r="3400" ht="12.75">
      <c r="E3400" s="9"/>
    </row>
    <row r="3401" ht="12.75">
      <c r="E3401" s="9"/>
    </row>
    <row r="3402" ht="12.75">
      <c r="E3402" s="9"/>
    </row>
    <row r="3403" ht="12.75">
      <c r="E3403" s="9"/>
    </row>
    <row r="3404" ht="12.75">
      <c r="E3404" s="9"/>
    </row>
    <row r="3405" ht="12.75">
      <c r="E3405" s="9"/>
    </row>
    <row r="3406" ht="12.75">
      <c r="E3406" s="9"/>
    </row>
    <row r="3407" ht="12.75">
      <c r="E3407" s="9"/>
    </row>
    <row r="3408" ht="12.75">
      <c r="E3408" s="9"/>
    </row>
    <row r="3409" ht="12.75">
      <c r="E3409" s="9"/>
    </row>
    <row r="3410" ht="12.75">
      <c r="E3410" s="9"/>
    </row>
    <row r="3411" ht="12.75">
      <c r="E3411" s="9"/>
    </row>
    <row r="3412" ht="12.75">
      <c r="E3412" s="9"/>
    </row>
    <row r="3413" ht="12.75">
      <c r="E3413" s="9"/>
    </row>
    <row r="3414" ht="12.75">
      <c r="E3414" s="9"/>
    </row>
    <row r="3415" ht="12.75">
      <c r="E3415" s="9"/>
    </row>
    <row r="3416" ht="12.75">
      <c r="E3416" s="9"/>
    </row>
    <row r="3417" ht="12.75">
      <c r="E3417" s="9"/>
    </row>
    <row r="3418" ht="12.75">
      <c r="E3418" s="9"/>
    </row>
    <row r="3419" ht="12.75">
      <c r="E3419" s="9"/>
    </row>
    <row r="3420" ht="12.75">
      <c r="E3420" s="9"/>
    </row>
    <row r="3421" ht="12.75">
      <c r="E3421" s="9"/>
    </row>
    <row r="3422" ht="12.75">
      <c r="E3422" s="9"/>
    </row>
    <row r="3423" ht="12.75">
      <c r="E3423" s="9"/>
    </row>
    <row r="3424" ht="12.75">
      <c r="E3424" s="9"/>
    </row>
    <row r="3425" ht="12.75">
      <c r="E3425" s="9"/>
    </row>
    <row r="3426" ht="12.75">
      <c r="E3426" s="9"/>
    </row>
    <row r="3427" ht="12.75">
      <c r="E3427" s="9"/>
    </row>
    <row r="3428" ht="12.75">
      <c r="E3428" s="9"/>
    </row>
    <row r="3429" ht="12.75">
      <c r="E3429" s="9"/>
    </row>
    <row r="3430" ht="12.75">
      <c r="E3430" s="9"/>
    </row>
    <row r="3431" ht="12.75">
      <c r="E3431" s="9"/>
    </row>
    <row r="3432" ht="12.75">
      <c r="E3432" s="9"/>
    </row>
    <row r="3433" ht="12.75">
      <c r="E3433" s="9"/>
    </row>
    <row r="3434" ht="12.75">
      <c r="E3434" s="9"/>
    </row>
    <row r="3435" ht="12.75">
      <c r="E3435" s="9"/>
    </row>
    <row r="3436" ht="12.75">
      <c r="E3436" s="9"/>
    </row>
    <row r="3437" ht="12.75">
      <c r="E3437" s="9"/>
    </row>
    <row r="3438" ht="12.75">
      <c r="E3438" s="9"/>
    </row>
    <row r="3439" ht="12.75">
      <c r="E3439" s="9"/>
    </row>
    <row r="3440" ht="12.75">
      <c r="E3440" s="9"/>
    </row>
    <row r="3441" ht="12.75">
      <c r="E3441" s="9"/>
    </row>
    <row r="3442" ht="12.75">
      <c r="E3442" s="9"/>
    </row>
    <row r="3443" ht="12.75">
      <c r="E3443" s="9"/>
    </row>
    <row r="3444" ht="12.75">
      <c r="E3444" s="9"/>
    </row>
    <row r="3445" ht="12.75">
      <c r="E3445" s="9"/>
    </row>
    <row r="3446" ht="12.75">
      <c r="E3446" s="9"/>
    </row>
    <row r="3447" ht="12.75">
      <c r="E3447" s="9"/>
    </row>
    <row r="3448" ht="12.75">
      <c r="E3448" s="9"/>
    </row>
    <row r="3449" ht="12.75">
      <c r="E3449" s="9"/>
    </row>
    <row r="3450" ht="12.75">
      <c r="E3450" s="9"/>
    </row>
    <row r="3451" ht="12.75">
      <c r="E3451" s="9"/>
    </row>
    <row r="3452" ht="12.75">
      <c r="E3452" s="9"/>
    </row>
    <row r="3453" ht="12.75">
      <c r="E3453" s="9"/>
    </row>
    <row r="3454" ht="12.75">
      <c r="E3454" s="9"/>
    </row>
    <row r="3455" ht="12.75">
      <c r="E3455" s="9"/>
    </row>
    <row r="3456" ht="12.75">
      <c r="E3456" s="9"/>
    </row>
    <row r="3457" ht="12.75">
      <c r="E3457" s="9"/>
    </row>
    <row r="3458" ht="12.75">
      <c r="E3458" s="9"/>
    </row>
    <row r="3459" ht="12.75">
      <c r="E3459" s="9"/>
    </row>
    <row r="3460" ht="12.75">
      <c r="E3460" s="9"/>
    </row>
    <row r="3461" ht="12.75">
      <c r="E3461" s="9"/>
    </row>
    <row r="3462" ht="12.75">
      <c r="E3462" s="9"/>
    </row>
    <row r="3463" ht="12.75">
      <c r="E3463" s="9"/>
    </row>
    <row r="3464" ht="12.75">
      <c r="E3464" s="9"/>
    </row>
    <row r="3465" ht="12.75">
      <c r="E3465" s="9"/>
    </row>
    <row r="3466" ht="12.75">
      <c r="E3466" s="9"/>
    </row>
    <row r="3467" ht="12.75">
      <c r="E3467" s="9"/>
    </row>
    <row r="3468" ht="12.75">
      <c r="E3468" s="9"/>
    </row>
    <row r="3469" ht="12.75">
      <c r="E3469" s="9"/>
    </row>
    <row r="3470" ht="12.75">
      <c r="E3470" s="9"/>
    </row>
    <row r="3471" ht="12.75">
      <c r="E3471" s="9"/>
    </row>
    <row r="3472" ht="12.75">
      <c r="E3472" s="9"/>
    </row>
    <row r="3473" ht="12.75">
      <c r="E3473" s="9"/>
    </row>
    <row r="3474" ht="12.75">
      <c r="E3474" s="9"/>
    </row>
    <row r="3475" ht="12.75">
      <c r="E3475" s="9"/>
    </row>
    <row r="3476" ht="12.75">
      <c r="E3476" s="9"/>
    </row>
    <row r="3477" ht="12.75">
      <c r="E3477" s="9"/>
    </row>
    <row r="3478" ht="12.75">
      <c r="E3478" s="9"/>
    </row>
    <row r="3479" ht="12.75">
      <c r="E3479" s="9"/>
    </row>
    <row r="3480" ht="12.75">
      <c r="E3480" s="9"/>
    </row>
    <row r="3481" ht="12.75">
      <c r="E3481" s="9"/>
    </row>
    <row r="3482" ht="12.75">
      <c r="E3482" s="9"/>
    </row>
    <row r="3483" ht="12.75">
      <c r="E3483" s="9"/>
    </row>
    <row r="3484" ht="12.75">
      <c r="E3484" s="9"/>
    </row>
    <row r="3485" ht="12.75">
      <c r="E3485" s="9"/>
    </row>
    <row r="3486" ht="12.75">
      <c r="E3486" s="9"/>
    </row>
    <row r="3487" ht="12.75">
      <c r="E3487" s="9"/>
    </row>
    <row r="3488" ht="12.75">
      <c r="E3488" s="9"/>
    </row>
    <row r="3489" ht="12.75">
      <c r="E3489" s="9"/>
    </row>
    <row r="3490" ht="12.75">
      <c r="E3490" s="9"/>
    </row>
    <row r="3491" ht="12.75">
      <c r="E3491" s="9"/>
    </row>
    <row r="3492" ht="12.75">
      <c r="E3492" s="9"/>
    </row>
    <row r="3493" ht="12.75">
      <c r="E3493" s="9"/>
    </row>
    <row r="3494" ht="12.75">
      <c r="E3494" s="9"/>
    </row>
    <row r="3495" ht="12.75">
      <c r="E3495" s="9"/>
    </row>
    <row r="3496" ht="12.75">
      <c r="E3496" s="9"/>
    </row>
    <row r="3497" ht="12.75">
      <c r="E3497" s="9"/>
    </row>
    <row r="3498" ht="12.75">
      <c r="E3498" s="9"/>
    </row>
    <row r="3499" ht="12.75">
      <c r="E3499" s="9"/>
    </row>
    <row r="3500" ht="12.75">
      <c r="E3500" s="9"/>
    </row>
    <row r="3501" ht="12.75">
      <c r="E3501" s="9"/>
    </row>
    <row r="3502" ht="12.75">
      <c r="E3502" s="9"/>
    </row>
    <row r="3503" ht="12.75">
      <c r="E3503" s="9"/>
    </row>
    <row r="3504" ht="12.75">
      <c r="E3504" s="9"/>
    </row>
    <row r="3505" ht="12.75">
      <c r="E3505" s="9"/>
    </row>
    <row r="3506" ht="12.75">
      <c r="E3506" s="9"/>
    </row>
    <row r="3507" ht="12.75">
      <c r="E3507" s="9"/>
    </row>
    <row r="3508" ht="12.75">
      <c r="E3508" s="9"/>
    </row>
    <row r="3509" ht="12.75">
      <c r="E3509" s="9"/>
    </row>
    <row r="3510" ht="12.75">
      <c r="E3510" s="9"/>
    </row>
    <row r="3511" ht="12.75">
      <c r="E3511" s="9"/>
    </row>
    <row r="3512" ht="12.75">
      <c r="E3512" s="9"/>
    </row>
    <row r="3513" ht="12.75">
      <c r="E3513" s="9"/>
    </row>
    <row r="3514" ht="12.75">
      <c r="E3514" s="9"/>
    </row>
    <row r="3515" ht="12.75">
      <c r="E3515" s="9"/>
    </row>
    <row r="3516" ht="12.75">
      <c r="E3516" s="9"/>
    </row>
    <row r="3517" ht="12.75">
      <c r="E3517" s="9"/>
    </row>
    <row r="3518" ht="12.75">
      <c r="E3518" s="9"/>
    </row>
    <row r="3519" ht="12.75">
      <c r="E3519" s="9"/>
    </row>
    <row r="3520" ht="12.75">
      <c r="E3520" s="9"/>
    </row>
    <row r="3521" ht="12.75">
      <c r="E3521" s="9"/>
    </row>
    <row r="3522" ht="12.75">
      <c r="E3522" s="9"/>
    </row>
    <row r="3523" ht="12.75">
      <c r="E3523" s="9"/>
    </row>
    <row r="3524" ht="12.75">
      <c r="E3524" s="9"/>
    </row>
    <row r="3525" ht="12.75">
      <c r="E3525" s="9"/>
    </row>
    <row r="3526" ht="12.75">
      <c r="E3526" s="9"/>
    </row>
    <row r="3527" ht="12.75">
      <c r="E3527" s="9"/>
    </row>
    <row r="3528" ht="12.75">
      <c r="E3528" s="9"/>
    </row>
    <row r="3529" ht="12.75">
      <c r="E3529" s="9"/>
    </row>
    <row r="3530" ht="12.75">
      <c r="E3530" s="9"/>
    </row>
    <row r="3531" ht="12.75">
      <c r="E3531" s="9"/>
    </row>
    <row r="3532" ht="12.75">
      <c r="E3532" s="9"/>
    </row>
    <row r="3533" ht="12.75">
      <c r="E3533" s="9"/>
    </row>
    <row r="3534" ht="12.75">
      <c r="E3534" s="9"/>
    </row>
    <row r="3535" ht="12.75">
      <c r="E3535" s="9"/>
    </row>
    <row r="3536" ht="12.75">
      <c r="E3536" s="9"/>
    </row>
    <row r="3537" ht="12.75">
      <c r="E3537" s="9"/>
    </row>
    <row r="3538" ht="12.75">
      <c r="E3538" s="9"/>
    </row>
    <row r="3539" ht="12.75">
      <c r="E3539" s="9"/>
    </row>
    <row r="3540" ht="12.75">
      <c r="E3540" s="9"/>
    </row>
    <row r="3541" ht="12.75">
      <c r="E3541" s="9"/>
    </row>
    <row r="3542" ht="12.75">
      <c r="E3542" s="9"/>
    </row>
    <row r="3543" ht="12.75">
      <c r="E3543" s="9"/>
    </row>
    <row r="3544" ht="12.75">
      <c r="E3544" s="9"/>
    </row>
    <row r="3545" ht="12.75">
      <c r="E3545" s="9"/>
    </row>
    <row r="3546" ht="12.75">
      <c r="E3546" s="9"/>
    </row>
    <row r="3547" ht="12.75">
      <c r="E3547" s="9"/>
    </row>
    <row r="3548" ht="12.75">
      <c r="E3548" s="9"/>
    </row>
    <row r="3549" ht="12.75">
      <c r="E3549" s="9"/>
    </row>
    <row r="3550" ht="12.75">
      <c r="E3550" s="9"/>
    </row>
    <row r="3551" ht="12.75">
      <c r="E3551" s="9"/>
    </row>
    <row r="3552" ht="12.75">
      <c r="E3552" s="9"/>
    </row>
    <row r="3553" ht="12.75">
      <c r="E3553" s="9"/>
    </row>
    <row r="3554" ht="12.75">
      <c r="E3554" s="9"/>
    </row>
    <row r="3555" ht="12.75">
      <c r="E3555" s="9"/>
    </row>
    <row r="3556" ht="12.75">
      <c r="E3556" s="9"/>
    </row>
    <row r="3557" ht="12.75">
      <c r="E3557" s="9"/>
    </row>
    <row r="3558" ht="12.75">
      <c r="E3558" s="9"/>
    </row>
    <row r="3559" ht="12.75">
      <c r="E3559" s="9"/>
    </row>
    <row r="3560" ht="12.75">
      <c r="E3560" s="9"/>
    </row>
    <row r="3561" ht="12.75">
      <c r="E3561" s="9"/>
    </row>
    <row r="3562" ht="12.75">
      <c r="E3562" s="9"/>
    </row>
    <row r="3563" ht="12.75">
      <c r="E3563" s="9"/>
    </row>
    <row r="3564" ht="12.75">
      <c r="E3564" s="9"/>
    </row>
    <row r="3565" ht="12.75">
      <c r="E3565" s="9"/>
    </row>
    <row r="3566" ht="12.75">
      <c r="E3566" s="9"/>
    </row>
    <row r="3567" ht="12.75">
      <c r="E3567" s="9"/>
    </row>
    <row r="3568" ht="12.75">
      <c r="E3568" s="9"/>
    </row>
    <row r="3569" ht="12.75">
      <c r="E3569" s="9"/>
    </row>
    <row r="3570" ht="12.75">
      <c r="E3570" s="9"/>
    </row>
    <row r="3571" ht="12.75">
      <c r="E3571" s="9"/>
    </row>
    <row r="3572" ht="12.75">
      <c r="E3572" s="9"/>
    </row>
    <row r="3573" ht="12.75">
      <c r="E3573" s="9"/>
    </row>
    <row r="3574" ht="12.75">
      <c r="E3574" s="9"/>
    </row>
    <row r="3575" ht="12.75">
      <c r="E3575" s="9"/>
    </row>
    <row r="3576" ht="12.75">
      <c r="E3576" s="9"/>
    </row>
    <row r="3577" ht="12.75">
      <c r="E3577" s="9"/>
    </row>
    <row r="3578" ht="12.75">
      <c r="E3578" s="9"/>
    </row>
    <row r="3579" ht="12.75">
      <c r="E3579" s="9"/>
    </row>
    <row r="3580" ht="12.75">
      <c r="E3580" s="9"/>
    </row>
    <row r="3581" ht="12.75">
      <c r="E3581" s="9"/>
    </row>
    <row r="3582" ht="12.75">
      <c r="E3582" s="9"/>
    </row>
    <row r="3583" ht="12.75">
      <c r="E3583" s="9"/>
    </row>
    <row r="3584" ht="12.75">
      <c r="E3584" s="9"/>
    </row>
    <row r="3585" ht="12.75">
      <c r="E3585" s="9"/>
    </row>
    <row r="3586" ht="12.75">
      <c r="E3586" s="9"/>
    </row>
    <row r="3587" ht="12.75">
      <c r="E3587" s="9"/>
    </row>
    <row r="3588" ht="12.75">
      <c r="E3588" s="9"/>
    </row>
    <row r="3589" ht="12.75">
      <c r="E3589" s="9"/>
    </row>
    <row r="3590" ht="12.75">
      <c r="E3590" s="9"/>
    </row>
    <row r="3591" ht="12.75">
      <c r="E3591" s="9"/>
    </row>
    <row r="3592" ht="12.75">
      <c r="E3592" s="9"/>
    </row>
    <row r="3593" ht="12.75">
      <c r="E3593" s="9"/>
    </row>
    <row r="3594" ht="12.75">
      <c r="E3594" s="9"/>
    </row>
    <row r="3595" ht="12.75">
      <c r="E3595" s="9"/>
    </row>
    <row r="3596" ht="12.75">
      <c r="E3596" s="9"/>
    </row>
    <row r="3597" ht="12.75">
      <c r="E3597" s="9"/>
    </row>
    <row r="3598" ht="12.75">
      <c r="E3598" s="9"/>
    </row>
    <row r="3599" ht="12.75">
      <c r="E3599" s="9"/>
    </row>
    <row r="3600" ht="12.75">
      <c r="E3600" s="9"/>
    </row>
    <row r="3601" ht="12.75">
      <c r="E3601" s="9"/>
    </row>
    <row r="3602" ht="12.75">
      <c r="E3602" s="9"/>
    </row>
    <row r="3603" ht="12.75">
      <c r="E3603" s="9"/>
    </row>
    <row r="3604" ht="12.75">
      <c r="E3604" s="9"/>
    </row>
    <row r="3605" ht="12.75">
      <c r="E3605" s="9"/>
    </row>
    <row r="3606" ht="12.75">
      <c r="E3606" s="9"/>
    </row>
    <row r="3607" ht="12.75">
      <c r="E3607" s="9"/>
    </row>
    <row r="3608" ht="12.75">
      <c r="E3608" s="9"/>
    </row>
    <row r="3609" ht="12.75">
      <c r="E3609" s="9"/>
    </row>
    <row r="3610" ht="12.75">
      <c r="E3610" s="9"/>
    </row>
    <row r="3611" ht="12.75">
      <c r="E3611" s="9"/>
    </row>
    <row r="3612" ht="12.75">
      <c r="E3612" s="9"/>
    </row>
    <row r="3613" ht="12.75">
      <c r="E3613" s="9"/>
    </row>
    <row r="3614" ht="12.75">
      <c r="E3614" s="9"/>
    </row>
    <row r="3615" ht="12.75">
      <c r="E3615" s="9"/>
    </row>
    <row r="3616" ht="12.75">
      <c r="E3616" s="9"/>
    </row>
    <row r="3617" ht="12.75">
      <c r="E3617" s="9"/>
    </row>
    <row r="3618" ht="12.75">
      <c r="E3618" s="9"/>
    </row>
    <row r="3619" ht="12.75">
      <c r="E3619" s="9"/>
    </row>
    <row r="3620" ht="12.75">
      <c r="E3620" s="9"/>
    </row>
    <row r="3621" ht="12.75">
      <c r="E3621" s="9"/>
    </row>
    <row r="3622" ht="12.75">
      <c r="E3622" s="9"/>
    </row>
    <row r="3623" ht="12.75">
      <c r="E3623" s="9"/>
    </row>
    <row r="3624" ht="12.75">
      <c r="E3624" s="9"/>
    </row>
    <row r="3625" ht="12.75">
      <c r="E3625" s="9"/>
    </row>
    <row r="3626" ht="12.75">
      <c r="E3626" s="9"/>
    </row>
    <row r="3627" ht="12.75">
      <c r="E3627" s="9"/>
    </row>
    <row r="3628" ht="12.75">
      <c r="E3628" s="9"/>
    </row>
    <row r="3629" ht="12.75">
      <c r="E3629" s="9"/>
    </row>
    <row r="3630" ht="12.75">
      <c r="E3630" s="9"/>
    </row>
    <row r="3631" ht="12.75">
      <c r="E3631" s="9"/>
    </row>
    <row r="3632" ht="12.75">
      <c r="E3632" s="9"/>
    </row>
    <row r="3633" ht="12.75">
      <c r="E3633" s="9"/>
    </row>
    <row r="3634" ht="12.75">
      <c r="E3634" s="9"/>
    </row>
    <row r="3635" ht="12.75">
      <c r="E3635" s="9"/>
    </row>
    <row r="3636" ht="12.75">
      <c r="E3636" s="9"/>
    </row>
    <row r="3637" ht="12.75">
      <c r="E3637" s="9"/>
    </row>
    <row r="3638" ht="12.75">
      <c r="E3638" s="9"/>
    </row>
    <row r="3639" ht="12.75">
      <c r="E3639" s="9"/>
    </row>
    <row r="3640" ht="12.75">
      <c r="E3640" s="9"/>
    </row>
    <row r="3641" ht="12.75">
      <c r="E3641" s="9"/>
    </row>
    <row r="3642" ht="12.75">
      <c r="E3642" s="9"/>
    </row>
    <row r="3643" ht="12.75">
      <c r="E3643" s="9"/>
    </row>
    <row r="3644" ht="12.75">
      <c r="E3644" s="9"/>
    </row>
    <row r="3645" ht="12.75">
      <c r="E3645" s="9"/>
    </row>
    <row r="3646" ht="12.75">
      <c r="E3646" s="9"/>
    </row>
    <row r="3647" ht="12.75">
      <c r="E3647" s="9"/>
    </row>
    <row r="3648" ht="12.75">
      <c r="E3648" s="9"/>
    </row>
    <row r="3649" ht="12.75">
      <c r="E3649" s="9"/>
    </row>
    <row r="3650" ht="12.75">
      <c r="E3650" s="9"/>
    </row>
    <row r="3651" ht="12.75">
      <c r="E3651" s="9"/>
    </row>
    <row r="3652" ht="12.75">
      <c r="E3652" s="9"/>
    </row>
    <row r="3653" ht="12.75">
      <c r="E3653" s="9"/>
    </row>
    <row r="3654" ht="12.75">
      <c r="E3654" s="9"/>
    </row>
    <row r="3655" ht="12.75">
      <c r="E3655" s="9"/>
    </row>
    <row r="3656" ht="12.75">
      <c r="E3656" s="9"/>
    </row>
    <row r="3657" ht="12.75">
      <c r="E3657" s="9"/>
    </row>
    <row r="3658" ht="12.75">
      <c r="E3658" s="9"/>
    </row>
    <row r="3659" ht="12.75">
      <c r="E3659" s="9"/>
    </row>
    <row r="3660" ht="12.75">
      <c r="E3660" s="9"/>
    </row>
    <row r="3661" ht="12.75">
      <c r="E3661" s="9"/>
    </row>
    <row r="3662" ht="12.75">
      <c r="E3662" s="9"/>
    </row>
    <row r="3663" ht="12.75">
      <c r="E3663" s="9"/>
    </row>
    <row r="3664" ht="12.75">
      <c r="E3664" s="9"/>
    </row>
    <row r="3665" ht="12.75">
      <c r="E3665" s="9"/>
    </row>
    <row r="3666" ht="12.75">
      <c r="E3666" s="9"/>
    </row>
    <row r="3667" ht="12.75">
      <c r="E3667" s="9"/>
    </row>
    <row r="3668" ht="12.75">
      <c r="E3668" s="9"/>
    </row>
    <row r="3669" ht="12.75">
      <c r="E3669" s="9"/>
    </row>
    <row r="3670" ht="12.75">
      <c r="E3670" s="9"/>
    </row>
    <row r="3671" ht="12.75">
      <c r="E3671" s="9"/>
    </row>
    <row r="3672" ht="12.75">
      <c r="E3672" s="9"/>
    </row>
    <row r="3673" ht="12.75">
      <c r="E3673" s="9"/>
    </row>
    <row r="3674" ht="12.75">
      <c r="E3674" s="9"/>
    </row>
    <row r="3675" ht="12.75">
      <c r="E3675" s="9"/>
    </row>
    <row r="3676" ht="12.75">
      <c r="E3676" s="9"/>
    </row>
    <row r="3677" ht="12.75">
      <c r="E3677" s="9"/>
    </row>
    <row r="3678" ht="12.75">
      <c r="E3678" s="9"/>
    </row>
    <row r="3679" ht="12.75">
      <c r="E3679" s="9"/>
    </row>
    <row r="3680" ht="12.75">
      <c r="E3680" s="9"/>
    </row>
    <row r="3681" ht="12.75">
      <c r="E3681" s="9"/>
    </row>
    <row r="3682" ht="12.75">
      <c r="E3682" s="9"/>
    </row>
    <row r="3683" ht="12.75">
      <c r="E3683" s="9"/>
    </row>
    <row r="3684" ht="12.75">
      <c r="E3684" s="9"/>
    </row>
    <row r="3685" ht="12.75">
      <c r="E3685" s="9"/>
    </row>
    <row r="3686" ht="12.75">
      <c r="E3686" s="9"/>
    </row>
    <row r="3687" ht="12.75">
      <c r="E3687" s="9"/>
    </row>
    <row r="3688" ht="12.75">
      <c r="E3688" s="9"/>
    </row>
    <row r="3689" ht="12.75">
      <c r="E3689" s="9"/>
    </row>
    <row r="3690" ht="12.75">
      <c r="E3690" s="9"/>
    </row>
    <row r="3691" ht="12.75">
      <c r="E3691" s="9"/>
    </row>
    <row r="3692" ht="12.75">
      <c r="E3692" s="9"/>
    </row>
    <row r="3693" ht="12.75">
      <c r="E3693" s="9"/>
    </row>
    <row r="3694" ht="12.75">
      <c r="E3694" s="9"/>
    </row>
    <row r="3695" ht="12.75">
      <c r="E3695" s="9"/>
    </row>
    <row r="3696" ht="12.75">
      <c r="E3696" s="9"/>
    </row>
    <row r="3697" ht="12.75">
      <c r="E3697" s="9"/>
    </row>
    <row r="3698" ht="12.75">
      <c r="E3698" s="9"/>
    </row>
    <row r="3699" ht="12.75">
      <c r="E3699" s="9"/>
    </row>
    <row r="3700" ht="12.75">
      <c r="E3700" s="9"/>
    </row>
    <row r="3701" ht="12.75">
      <c r="E3701" s="9"/>
    </row>
    <row r="3702" ht="12.75">
      <c r="E3702" s="9"/>
    </row>
    <row r="3703" ht="12.75">
      <c r="E3703" s="9"/>
    </row>
    <row r="3704" ht="12.75">
      <c r="E3704" s="9"/>
    </row>
    <row r="3705" ht="12.75">
      <c r="E3705" s="9"/>
    </row>
    <row r="3706" ht="12.75">
      <c r="E3706" s="9"/>
    </row>
    <row r="3707" ht="12.75">
      <c r="E3707" s="9"/>
    </row>
    <row r="3708" ht="12.75">
      <c r="E3708" s="9"/>
    </row>
    <row r="3709" ht="12.75">
      <c r="E3709" s="9"/>
    </row>
    <row r="3710" ht="12.75">
      <c r="E3710" s="9"/>
    </row>
    <row r="3711" ht="12.75">
      <c r="E3711" s="9"/>
    </row>
    <row r="3712" ht="12.75">
      <c r="E3712" s="9"/>
    </row>
    <row r="3713" ht="12.75">
      <c r="E3713" s="9"/>
    </row>
    <row r="3714" ht="12.75">
      <c r="E3714" s="9"/>
    </row>
    <row r="3715" ht="12.75">
      <c r="E3715" s="9"/>
    </row>
    <row r="3716" ht="12.75">
      <c r="E3716" s="9"/>
    </row>
    <row r="3717" ht="12.75">
      <c r="E3717" s="9"/>
    </row>
    <row r="3718" ht="12.75">
      <c r="E3718" s="9"/>
    </row>
    <row r="3719" ht="12.75">
      <c r="E3719" s="9"/>
    </row>
    <row r="3720" ht="12.75">
      <c r="E3720" s="9"/>
    </row>
    <row r="3721" ht="12.75">
      <c r="E3721" s="9"/>
    </row>
    <row r="3722" ht="12.75">
      <c r="E3722" s="9"/>
    </row>
    <row r="3723" ht="12.75">
      <c r="E3723" s="9"/>
    </row>
    <row r="3724" ht="12.75">
      <c r="E3724" s="9"/>
    </row>
    <row r="3725" ht="12.75">
      <c r="E3725" s="9"/>
    </row>
    <row r="3726" ht="12.75">
      <c r="E3726" s="9"/>
    </row>
    <row r="3727" ht="12.75">
      <c r="E3727" s="9"/>
    </row>
    <row r="3728" ht="12.75">
      <c r="E3728" s="9"/>
    </row>
    <row r="3729" ht="12.75">
      <c r="E3729" s="9"/>
    </row>
    <row r="3730" ht="12.75">
      <c r="E3730" s="9"/>
    </row>
    <row r="3731" ht="12.75">
      <c r="E3731" s="9"/>
    </row>
    <row r="3732" ht="12.75">
      <c r="E3732" s="9"/>
    </row>
    <row r="3733" ht="12.75">
      <c r="E3733" s="9"/>
    </row>
    <row r="3734" ht="12.75">
      <c r="E3734" s="9"/>
    </row>
    <row r="3735" ht="12.75">
      <c r="E3735" s="9"/>
    </row>
    <row r="3736" ht="12.75">
      <c r="E3736" s="9"/>
    </row>
    <row r="3737" ht="12.75">
      <c r="E3737" s="9"/>
    </row>
    <row r="3738" ht="12.75">
      <c r="E3738" s="9"/>
    </row>
    <row r="3739" ht="12.75">
      <c r="E3739" s="9"/>
    </row>
    <row r="3740" ht="12.75">
      <c r="E3740" s="9"/>
    </row>
    <row r="3741" ht="12.75">
      <c r="E3741" s="9"/>
    </row>
    <row r="3742" ht="12.75">
      <c r="E3742" s="9"/>
    </row>
    <row r="3743" ht="12.75">
      <c r="E3743" s="9"/>
    </row>
    <row r="3744" ht="12.75">
      <c r="E3744" s="9"/>
    </row>
    <row r="3745" ht="12.75">
      <c r="E3745" s="9"/>
    </row>
    <row r="3746" ht="12.75">
      <c r="E3746" s="9"/>
    </row>
    <row r="3747" ht="12.75">
      <c r="E3747" s="9"/>
    </row>
    <row r="3748" ht="12.75">
      <c r="E3748" s="9"/>
    </row>
    <row r="3749" ht="12.75">
      <c r="E3749" s="9"/>
    </row>
    <row r="3750" ht="12.75">
      <c r="E3750" s="9"/>
    </row>
    <row r="3751" ht="12.75">
      <c r="E3751" s="9"/>
    </row>
    <row r="3752" ht="12.75">
      <c r="E3752" s="9"/>
    </row>
    <row r="3753" ht="12.75">
      <c r="E3753" s="9"/>
    </row>
    <row r="3754" ht="12.75">
      <c r="E3754" s="9"/>
    </row>
    <row r="3755" ht="12.75">
      <c r="E3755" s="9"/>
    </row>
    <row r="3756" ht="12.75">
      <c r="E3756" s="9"/>
    </row>
    <row r="3757" ht="12.75">
      <c r="E3757" s="9"/>
    </row>
    <row r="3758" ht="12.75">
      <c r="E3758" s="9"/>
    </row>
    <row r="3759" ht="12.75">
      <c r="E3759" s="9"/>
    </row>
    <row r="3760" ht="12.75">
      <c r="E3760" s="9"/>
    </row>
    <row r="3761" ht="12.75">
      <c r="E3761" s="9"/>
    </row>
    <row r="3762" ht="12.75">
      <c r="E3762" s="9"/>
    </row>
    <row r="3763" ht="12.75">
      <c r="E3763" s="9"/>
    </row>
    <row r="3764" ht="12.75">
      <c r="E3764" s="9"/>
    </row>
    <row r="3765" ht="12.75">
      <c r="E3765" s="9"/>
    </row>
    <row r="3766" ht="12.75">
      <c r="E3766" s="9"/>
    </row>
    <row r="3767" ht="12.75">
      <c r="E3767" s="9"/>
    </row>
    <row r="3768" ht="12.75">
      <c r="E3768" s="9"/>
    </row>
    <row r="3769" ht="12.75">
      <c r="E3769" s="9"/>
    </row>
    <row r="3770" ht="12.75">
      <c r="E3770" s="9"/>
    </row>
    <row r="3771" ht="12.75">
      <c r="E3771" s="9"/>
    </row>
    <row r="3772" ht="12.75">
      <c r="E3772" s="9"/>
    </row>
    <row r="3773" ht="12.75">
      <c r="E3773" s="9"/>
    </row>
    <row r="3774" ht="12.75">
      <c r="E3774" s="9"/>
    </row>
    <row r="3775" ht="12.75">
      <c r="E3775" s="9"/>
    </row>
    <row r="3776" ht="12.75">
      <c r="E3776" s="9"/>
    </row>
    <row r="3777" ht="12.75">
      <c r="E3777" s="9"/>
    </row>
    <row r="3778" ht="12.75">
      <c r="E3778" s="9"/>
    </row>
    <row r="3779" ht="12.75">
      <c r="E3779" s="9"/>
    </row>
    <row r="3780" ht="12.75">
      <c r="E3780" s="9"/>
    </row>
    <row r="3781" ht="12.75">
      <c r="E3781" s="9"/>
    </row>
    <row r="3782" ht="12.75">
      <c r="E3782" s="9"/>
    </row>
    <row r="3783" ht="12.75">
      <c r="E3783" s="9"/>
    </row>
    <row r="3784" ht="12.75">
      <c r="E3784" s="9"/>
    </row>
    <row r="3785" ht="12.75">
      <c r="E3785" s="9"/>
    </row>
    <row r="3786" ht="12.75">
      <c r="E3786" s="9"/>
    </row>
    <row r="3787" ht="12.75">
      <c r="E3787" s="9"/>
    </row>
    <row r="3788" ht="12.75">
      <c r="E3788" s="9"/>
    </row>
    <row r="3789" ht="12.75">
      <c r="E3789" s="9"/>
    </row>
    <row r="3790" ht="12.75">
      <c r="E3790" s="9"/>
    </row>
    <row r="3791" ht="12.75">
      <c r="E3791" s="9"/>
    </row>
    <row r="3792" ht="12.75">
      <c r="E3792" s="9"/>
    </row>
    <row r="3793" ht="12.75">
      <c r="E3793" s="9"/>
    </row>
    <row r="3794" ht="12.75">
      <c r="E3794" s="9"/>
    </row>
    <row r="3795" ht="12.75">
      <c r="E3795" s="9"/>
    </row>
    <row r="3796" ht="12.75">
      <c r="E3796" s="9"/>
    </row>
    <row r="3797" ht="12.75">
      <c r="E3797" s="9"/>
    </row>
    <row r="3798" ht="12.75">
      <c r="E3798" s="9"/>
    </row>
    <row r="3799" ht="12.75">
      <c r="E3799" s="9"/>
    </row>
    <row r="3800" ht="12.75">
      <c r="E3800" s="9"/>
    </row>
    <row r="3801" ht="12.75">
      <c r="E3801" s="9"/>
    </row>
    <row r="3802" ht="12.75">
      <c r="E3802" s="9"/>
    </row>
    <row r="3803" ht="12.75">
      <c r="E3803" s="9"/>
    </row>
    <row r="3804" ht="12.75">
      <c r="E3804" s="9"/>
    </row>
    <row r="3805" ht="12.75">
      <c r="E3805" s="9"/>
    </row>
    <row r="3806" ht="12.75">
      <c r="E3806" s="9"/>
    </row>
    <row r="3807" ht="12.75">
      <c r="E3807" s="9"/>
    </row>
    <row r="3808" ht="12.75">
      <c r="E3808" s="9"/>
    </row>
    <row r="3809" ht="12.75">
      <c r="E3809" s="9"/>
    </row>
    <row r="3810" ht="12.75">
      <c r="E3810" s="9"/>
    </row>
    <row r="3811" ht="12.75">
      <c r="E3811" s="9"/>
    </row>
    <row r="3812" ht="12.75">
      <c r="E3812" s="9"/>
    </row>
    <row r="3813" ht="12.75">
      <c r="E3813" s="9"/>
    </row>
    <row r="3814" ht="12.75">
      <c r="E3814" s="9"/>
    </row>
    <row r="3815" ht="12.75">
      <c r="E3815" s="9"/>
    </row>
    <row r="3816" ht="12.75">
      <c r="E3816" s="9"/>
    </row>
    <row r="3817" ht="12.75">
      <c r="E3817" s="9"/>
    </row>
    <row r="3818" ht="12.75">
      <c r="E3818" s="9"/>
    </row>
    <row r="3819" ht="12.75">
      <c r="E3819" s="9"/>
    </row>
    <row r="3820" ht="12.75">
      <c r="E3820" s="9"/>
    </row>
    <row r="3821" ht="12.75">
      <c r="E3821" s="9"/>
    </row>
    <row r="3822" ht="12.75">
      <c r="E3822" s="9"/>
    </row>
    <row r="3823" ht="12.75">
      <c r="E3823" s="9"/>
    </row>
    <row r="3824" ht="12.75">
      <c r="E3824" s="9"/>
    </row>
    <row r="3825" ht="12.75">
      <c r="E3825" s="9"/>
    </row>
    <row r="3826" ht="12.75">
      <c r="E3826" s="9"/>
    </row>
    <row r="3827" ht="12.75">
      <c r="E3827" s="9"/>
    </row>
    <row r="3828" ht="12.75">
      <c r="E3828" s="9"/>
    </row>
    <row r="3829" ht="12.75">
      <c r="E3829" s="9"/>
    </row>
    <row r="3830" ht="12.75">
      <c r="E3830" s="9"/>
    </row>
    <row r="3831" ht="12.75">
      <c r="E3831" s="9"/>
    </row>
    <row r="3832" ht="12.75">
      <c r="E3832" s="9"/>
    </row>
    <row r="3833" ht="12.75">
      <c r="E3833" s="9"/>
    </row>
    <row r="3834" ht="12.75">
      <c r="E3834" s="9"/>
    </row>
    <row r="3835" ht="12.75">
      <c r="E3835" s="9"/>
    </row>
    <row r="3836" ht="12.75">
      <c r="E3836" s="9"/>
    </row>
    <row r="3837" ht="12.75">
      <c r="E3837" s="9"/>
    </row>
    <row r="3838" ht="12.75">
      <c r="E3838" s="9"/>
    </row>
    <row r="3839" ht="12.75">
      <c r="E3839" s="9"/>
    </row>
    <row r="3840" ht="12.75">
      <c r="E3840" s="9"/>
    </row>
    <row r="3841" ht="12.75">
      <c r="E3841" s="9"/>
    </row>
    <row r="3842" ht="12.75">
      <c r="E3842" s="9"/>
    </row>
    <row r="3843" ht="12.75">
      <c r="E3843" s="9"/>
    </row>
    <row r="3844" ht="12.75">
      <c r="E3844" s="9"/>
    </row>
    <row r="3845" ht="12.75">
      <c r="E3845" s="9"/>
    </row>
    <row r="3846" ht="12.75">
      <c r="E3846" s="9"/>
    </row>
    <row r="3847" ht="12.75">
      <c r="E3847" s="9"/>
    </row>
    <row r="3848" ht="12.75">
      <c r="E3848" s="9"/>
    </row>
    <row r="3849" ht="12.75">
      <c r="E3849" s="9"/>
    </row>
    <row r="3850" ht="12.75">
      <c r="E3850" s="9"/>
    </row>
    <row r="3851" ht="12.75">
      <c r="E3851" s="9"/>
    </row>
    <row r="3852" ht="12.75">
      <c r="E3852" s="9"/>
    </row>
    <row r="3853" ht="12.75">
      <c r="E3853" s="9"/>
    </row>
    <row r="3854" ht="12.75">
      <c r="E3854" s="9"/>
    </row>
    <row r="3855" ht="12.75">
      <c r="E3855" s="9"/>
    </row>
    <row r="3856" ht="12.75">
      <c r="E3856" s="9"/>
    </row>
    <row r="3857" ht="12.75">
      <c r="E3857" s="9"/>
    </row>
    <row r="3858" ht="12.75">
      <c r="E3858" s="9"/>
    </row>
    <row r="3859" ht="12.75">
      <c r="E3859" s="9"/>
    </row>
    <row r="3860" ht="12.75">
      <c r="E3860" s="9"/>
    </row>
    <row r="3861" ht="12.75">
      <c r="E3861" s="9"/>
    </row>
    <row r="3862" ht="12.75">
      <c r="E3862" s="9"/>
    </row>
    <row r="3863" ht="12.75">
      <c r="E3863" s="9"/>
    </row>
    <row r="3864" ht="12.75">
      <c r="E3864" s="9"/>
    </row>
    <row r="3865" ht="12.75">
      <c r="E3865" s="9"/>
    </row>
    <row r="3866" ht="12.75">
      <c r="E3866" s="9"/>
    </row>
    <row r="3867" ht="12.75">
      <c r="E3867" s="9"/>
    </row>
    <row r="3868" ht="12.75">
      <c r="E3868" s="9"/>
    </row>
    <row r="3869" ht="12.75">
      <c r="E3869" s="9"/>
    </row>
    <row r="3870" ht="12.75">
      <c r="E3870" s="9"/>
    </row>
    <row r="3871" ht="12.75">
      <c r="E3871" s="9"/>
    </row>
    <row r="3872" ht="12.75">
      <c r="E3872" s="9"/>
    </row>
    <row r="3873" ht="12.75">
      <c r="E3873" s="9"/>
    </row>
    <row r="3874" ht="12.75">
      <c r="E3874" s="9"/>
    </row>
    <row r="3875" ht="12.75">
      <c r="E3875" s="9"/>
    </row>
    <row r="3876" ht="12.75">
      <c r="E3876" s="9"/>
    </row>
    <row r="3877" ht="12.75">
      <c r="E3877" s="9"/>
    </row>
    <row r="3878" ht="12.75">
      <c r="E3878" s="9"/>
    </row>
    <row r="3879" ht="12.75">
      <c r="E3879" s="9"/>
    </row>
    <row r="3880" ht="12.75">
      <c r="E3880" s="9"/>
    </row>
    <row r="3881" ht="12.75">
      <c r="E3881" s="9"/>
    </row>
    <row r="3882" ht="12.75">
      <c r="E3882" s="9"/>
    </row>
    <row r="3883" ht="12.75">
      <c r="E3883" s="9"/>
    </row>
    <row r="3884" ht="12.75">
      <c r="E3884" s="9"/>
    </row>
    <row r="3885" ht="12.75">
      <c r="E3885" s="9"/>
    </row>
    <row r="3886" ht="12.75">
      <c r="E3886" s="9"/>
    </row>
    <row r="3887" ht="12.75">
      <c r="E3887" s="9"/>
    </row>
    <row r="3888" ht="12.75">
      <c r="E3888" s="9"/>
    </row>
    <row r="3889" ht="12.75">
      <c r="E3889" s="9"/>
    </row>
    <row r="3890" ht="12.75">
      <c r="E3890" s="9"/>
    </row>
    <row r="3891" ht="12.75">
      <c r="E3891" s="9"/>
    </row>
    <row r="3892" ht="12.75">
      <c r="E3892" s="9"/>
    </row>
    <row r="3893" ht="12.75">
      <c r="E3893" s="9"/>
    </row>
    <row r="3894" ht="12.75">
      <c r="E3894" s="9"/>
    </row>
    <row r="3895" ht="12.75">
      <c r="E3895" s="9"/>
    </row>
    <row r="3896" ht="12.75">
      <c r="E3896" s="9"/>
    </row>
    <row r="3897" ht="12.75">
      <c r="E3897" s="9"/>
    </row>
    <row r="3898" ht="12.75">
      <c r="E3898" s="9"/>
    </row>
    <row r="3899" ht="12.75">
      <c r="E3899" s="9"/>
    </row>
    <row r="3900" ht="12.75">
      <c r="E3900" s="9"/>
    </row>
    <row r="3901" ht="12.75">
      <c r="E3901" s="9"/>
    </row>
    <row r="3902" ht="12.75">
      <c r="E3902" s="9"/>
    </row>
    <row r="3903" ht="12.75">
      <c r="E3903" s="9"/>
    </row>
    <row r="3904" ht="12.75">
      <c r="E3904" s="9"/>
    </row>
    <row r="3905" ht="12.75">
      <c r="E3905" s="9"/>
    </row>
    <row r="3906" ht="12.75">
      <c r="E3906" s="9"/>
    </row>
    <row r="3907" ht="12.75">
      <c r="E3907" s="9"/>
    </row>
    <row r="3908" ht="12.75">
      <c r="E3908" s="9"/>
    </row>
    <row r="3909" ht="12.75">
      <c r="E3909" s="9"/>
    </row>
    <row r="3910" ht="12.75">
      <c r="E3910" s="9"/>
    </row>
    <row r="3911" ht="12.75">
      <c r="E3911" s="9"/>
    </row>
    <row r="3912" ht="12.75">
      <c r="E3912" s="9"/>
    </row>
    <row r="3913" ht="12.75">
      <c r="E3913" s="9"/>
    </row>
    <row r="3914" ht="12.75">
      <c r="E3914" s="9"/>
    </row>
    <row r="3915" ht="12.75">
      <c r="E3915" s="9"/>
    </row>
    <row r="3916" ht="12.75">
      <c r="E3916" s="9"/>
    </row>
    <row r="3917" ht="12.75">
      <c r="E3917" s="9"/>
    </row>
    <row r="3918" ht="12.75">
      <c r="E3918" s="9"/>
    </row>
    <row r="3919" ht="12.75">
      <c r="E3919" s="9"/>
    </row>
    <row r="3920" ht="12.75">
      <c r="E3920" s="9"/>
    </row>
    <row r="3921" ht="12.75">
      <c r="E3921" s="9"/>
    </row>
    <row r="3922" ht="12.75">
      <c r="E3922" s="9"/>
    </row>
    <row r="3923" ht="12.75">
      <c r="E3923" s="9"/>
    </row>
    <row r="3924" ht="12.75">
      <c r="E3924" s="9"/>
    </row>
    <row r="3925" ht="12.75">
      <c r="E3925" s="9"/>
    </row>
    <row r="3926" ht="12.75">
      <c r="E3926" s="9"/>
    </row>
    <row r="3927" ht="12.75">
      <c r="E3927" s="9"/>
    </row>
    <row r="3928" ht="12.75">
      <c r="E3928" s="9"/>
    </row>
    <row r="3929" ht="12.75">
      <c r="E3929" s="9"/>
    </row>
    <row r="3930" ht="12.75">
      <c r="E3930" s="9"/>
    </row>
    <row r="3931" ht="12.75">
      <c r="E3931" s="9"/>
    </row>
    <row r="3932" ht="12.75">
      <c r="E3932" s="9"/>
    </row>
    <row r="3933" ht="12.75">
      <c r="E3933" s="9"/>
    </row>
    <row r="3934" ht="12.75">
      <c r="E3934" s="9"/>
    </row>
    <row r="3935" ht="12.75">
      <c r="E3935" s="9"/>
    </row>
    <row r="3936" ht="12.75">
      <c r="E3936" s="9"/>
    </row>
    <row r="3937" ht="12.75">
      <c r="E3937" s="9"/>
    </row>
    <row r="3938" ht="12.75">
      <c r="E3938" s="9"/>
    </row>
    <row r="3939" ht="12.75">
      <c r="E3939" s="9"/>
    </row>
    <row r="3940" ht="12.75">
      <c r="E3940" s="9"/>
    </row>
    <row r="3941" ht="12.75">
      <c r="E3941" s="9"/>
    </row>
    <row r="3942" ht="12.75">
      <c r="E3942" s="9"/>
    </row>
    <row r="3943" ht="12.75">
      <c r="E3943" s="9"/>
    </row>
    <row r="3944" ht="12.75">
      <c r="E3944" s="9"/>
    </row>
    <row r="3945" ht="12.75">
      <c r="E3945" s="9"/>
    </row>
    <row r="3946" ht="12.75">
      <c r="E3946" s="9"/>
    </row>
    <row r="3947" ht="12.75">
      <c r="E3947" s="9"/>
    </row>
    <row r="3948" ht="12.75">
      <c r="E3948" s="9"/>
    </row>
    <row r="3949" ht="12.75">
      <c r="E3949" s="9"/>
    </row>
    <row r="3950" ht="12.75">
      <c r="E3950" s="9"/>
    </row>
    <row r="3951" ht="12.75">
      <c r="E3951" s="9"/>
    </row>
    <row r="3952" ht="12.75">
      <c r="E3952" s="9"/>
    </row>
    <row r="3953" ht="12.75">
      <c r="E3953" s="9"/>
    </row>
    <row r="3954" ht="12.75">
      <c r="E3954" s="9"/>
    </row>
    <row r="3955" ht="12.75">
      <c r="E3955" s="9"/>
    </row>
    <row r="3956" ht="12.75">
      <c r="E3956" s="9"/>
    </row>
    <row r="3957" ht="12.75">
      <c r="E3957" s="9"/>
    </row>
    <row r="3958" ht="12.75">
      <c r="E3958" s="9"/>
    </row>
    <row r="3959" ht="12.75">
      <c r="E3959" s="9"/>
    </row>
    <row r="3960" ht="12.75">
      <c r="E3960" s="9"/>
    </row>
    <row r="3961" ht="12.75">
      <c r="E3961" s="9"/>
    </row>
    <row r="3962" ht="12.75">
      <c r="E3962" s="9"/>
    </row>
    <row r="3963" ht="12.75">
      <c r="E3963" s="9"/>
    </row>
    <row r="3964" ht="12.75">
      <c r="E3964" s="9"/>
    </row>
    <row r="3965" ht="12.75">
      <c r="E3965" s="9"/>
    </row>
    <row r="3966" ht="12.75">
      <c r="E3966" s="9"/>
    </row>
    <row r="3967" ht="12.75">
      <c r="E3967" s="9"/>
    </row>
    <row r="3968" ht="12.75">
      <c r="E3968" s="9"/>
    </row>
    <row r="3969" ht="12.75">
      <c r="E3969" s="9"/>
    </row>
    <row r="3970" ht="12.75">
      <c r="E3970" s="9"/>
    </row>
    <row r="3971" ht="12.75">
      <c r="E3971" s="9"/>
    </row>
    <row r="3972" ht="12.75">
      <c r="E3972" s="9"/>
    </row>
    <row r="3973" ht="12.75">
      <c r="E3973" s="9"/>
    </row>
    <row r="3974" ht="12.75">
      <c r="E3974" s="9"/>
    </row>
    <row r="3975" ht="12.75">
      <c r="E3975" s="9"/>
    </row>
    <row r="3976" ht="12.75">
      <c r="E3976" s="9"/>
    </row>
    <row r="3977" ht="12.75">
      <c r="E3977" s="9"/>
    </row>
    <row r="3978" ht="12.75">
      <c r="E3978" s="9"/>
    </row>
    <row r="3979" ht="12.75">
      <c r="E3979" s="9"/>
    </row>
    <row r="3980" ht="12.75">
      <c r="E3980" s="9"/>
    </row>
    <row r="3981" ht="12.75">
      <c r="E3981" s="9"/>
    </row>
    <row r="3982" ht="12.75">
      <c r="E3982" s="9"/>
    </row>
    <row r="3983" ht="12.75">
      <c r="E3983" s="9"/>
    </row>
    <row r="3984" ht="12.75">
      <c r="E3984" s="9"/>
    </row>
    <row r="3985" ht="12.75">
      <c r="E3985" s="9"/>
    </row>
    <row r="3986" ht="12.75">
      <c r="E3986" s="9"/>
    </row>
    <row r="3987" ht="12.75">
      <c r="E3987" s="9"/>
    </row>
    <row r="3988" ht="12.75">
      <c r="E3988" s="9"/>
    </row>
    <row r="3989" ht="12.75">
      <c r="E3989" s="9"/>
    </row>
    <row r="3990" ht="12.75">
      <c r="E3990" s="9"/>
    </row>
    <row r="3991" ht="12.75">
      <c r="E3991" s="9"/>
    </row>
    <row r="3992" ht="12.75">
      <c r="E3992" s="9"/>
    </row>
    <row r="3993" ht="12.75">
      <c r="E3993" s="9"/>
    </row>
    <row r="3994" ht="12.75">
      <c r="E3994" s="9"/>
    </row>
    <row r="3995" ht="12.75">
      <c r="E3995" s="9"/>
    </row>
    <row r="3996" ht="12.75">
      <c r="E3996" s="9"/>
    </row>
    <row r="3997" ht="12.75">
      <c r="E3997" s="9"/>
    </row>
    <row r="3998" ht="12.75">
      <c r="E3998" s="9"/>
    </row>
    <row r="3999" ht="12.75">
      <c r="E3999" s="9"/>
    </row>
    <row r="4000" ht="12.75">
      <c r="E4000" s="9"/>
    </row>
    <row r="4001" ht="12.75">
      <c r="E4001" s="9"/>
    </row>
    <row r="4002" ht="12.75">
      <c r="E4002" s="9"/>
    </row>
    <row r="4003" ht="12.75">
      <c r="E4003" s="9"/>
    </row>
    <row r="4004" ht="12.75">
      <c r="E4004" s="9"/>
    </row>
    <row r="4005" ht="12.75">
      <c r="E4005" s="9"/>
    </row>
    <row r="4006" ht="12.75">
      <c r="E4006" s="9"/>
    </row>
    <row r="4007" ht="12.75">
      <c r="E4007" s="9"/>
    </row>
    <row r="4008" ht="12.75">
      <c r="E4008" s="9"/>
    </row>
    <row r="4009" ht="12.75">
      <c r="E4009" s="9"/>
    </row>
    <row r="4010" ht="12.75">
      <c r="E4010" s="9"/>
    </row>
    <row r="4011" ht="12.75">
      <c r="E4011" s="9"/>
    </row>
    <row r="4012" ht="12.75">
      <c r="E4012" s="9"/>
    </row>
    <row r="4013" ht="12.75">
      <c r="E4013" s="9"/>
    </row>
    <row r="4014" ht="12.75">
      <c r="E4014" s="9"/>
    </row>
    <row r="4015" ht="12.75">
      <c r="E4015" s="9"/>
    </row>
    <row r="4016" ht="12.75">
      <c r="E4016" s="9"/>
    </row>
    <row r="4017" ht="12.75">
      <c r="E4017" s="9"/>
    </row>
    <row r="4018" ht="12.75">
      <c r="E4018" s="9"/>
    </row>
    <row r="4019" ht="12.75">
      <c r="E4019" s="9"/>
    </row>
    <row r="4020" ht="12.75">
      <c r="E4020" s="9"/>
    </row>
    <row r="4021" ht="12.75">
      <c r="E4021" s="9"/>
    </row>
    <row r="4022" ht="12.75">
      <c r="E4022" s="9"/>
    </row>
    <row r="4023" ht="12.75">
      <c r="E4023" s="9"/>
    </row>
    <row r="4024" ht="12.75">
      <c r="E4024" s="9"/>
    </row>
    <row r="4025" ht="12.75">
      <c r="E4025" s="9"/>
    </row>
    <row r="4026" ht="12.75">
      <c r="E4026" s="9"/>
    </row>
    <row r="4027" ht="12.75">
      <c r="E4027" s="9"/>
    </row>
    <row r="4028" ht="12.75">
      <c r="E4028" s="9"/>
    </row>
    <row r="4029" ht="12.75">
      <c r="E4029" s="9"/>
    </row>
    <row r="4030" ht="12.75">
      <c r="E4030" s="9"/>
    </row>
    <row r="4031" ht="12.75">
      <c r="E4031" s="9"/>
    </row>
    <row r="4032" ht="12.75">
      <c r="E4032" s="9"/>
    </row>
    <row r="4033" ht="12.75">
      <c r="E4033" s="9"/>
    </row>
    <row r="4034" ht="12.75">
      <c r="E4034" s="9"/>
    </row>
    <row r="4035" ht="12.75">
      <c r="E4035" s="9"/>
    </row>
    <row r="4036" ht="12.75">
      <c r="E4036" s="9"/>
    </row>
    <row r="4037" ht="12.75">
      <c r="E4037" s="9"/>
    </row>
    <row r="4038" ht="12.75">
      <c r="E4038" s="9"/>
    </row>
    <row r="4039" ht="12.75">
      <c r="E4039" s="9"/>
    </row>
    <row r="4040" ht="12.75">
      <c r="E4040" s="9"/>
    </row>
    <row r="4041" ht="12.75">
      <c r="E4041" s="9"/>
    </row>
    <row r="4042" ht="12.75">
      <c r="E4042" s="9"/>
    </row>
    <row r="4043" ht="12.75">
      <c r="E4043" s="9"/>
    </row>
    <row r="4044" ht="12.75">
      <c r="E4044" s="9"/>
    </row>
    <row r="4045" ht="12.75">
      <c r="E4045" s="9"/>
    </row>
    <row r="4046" ht="12.75">
      <c r="E4046" s="9"/>
    </row>
    <row r="4047" ht="12.75">
      <c r="E4047" s="9"/>
    </row>
    <row r="4048" ht="12.75">
      <c r="E4048" s="9"/>
    </row>
    <row r="4049" ht="12.75">
      <c r="E4049" s="9"/>
    </row>
    <row r="4050" ht="12.75">
      <c r="E4050" s="9"/>
    </row>
    <row r="4051" ht="12.75">
      <c r="E4051" s="9"/>
    </row>
    <row r="4052" ht="12.75">
      <c r="E4052" s="9"/>
    </row>
    <row r="4053" ht="12.75">
      <c r="E4053" s="9"/>
    </row>
    <row r="4054" ht="12.75">
      <c r="E4054" s="9"/>
    </row>
    <row r="4055" ht="12.75">
      <c r="E4055" s="9"/>
    </row>
    <row r="4056" ht="12.75">
      <c r="E4056" s="9"/>
    </row>
    <row r="4057" ht="12.75">
      <c r="E4057" s="9"/>
    </row>
    <row r="4058" ht="12.75">
      <c r="E4058" s="9"/>
    </row>
    <row r="4059" ht="12.75">
      <c r="E4059" s="9"/>
    </row>
    <row r="4060" ht="12.75">
      <c r="E4060" s="9"/>
    </row>
    <row r="4061" ht="12.75">
      <c r="E4061" s="9"/>
    </row>
    <row r="4062" ht="12.75">
      <c r="E4062" s="9"/>
    </row>
    <row r="4063" ht="12.75">
      <c r="E4063" s="9"/>
    </row>
    <row r="4064" ht="12.75">
      <c r="E4064" s="9"/>
    </row>
    <row r="4065" ht="12.75">
      <c r="E4065" s="9"/>
    </row>
    <row r="4066" ht="12.75">
      <c r="E4066" s="9"/>
    </row>
    <row r="4067" ht="12.75">
      <c r="E4067" s="9"/>
    </row>
    <row r="4068" ht="12.75">
      <c r="E4068" s="9"/>
    </row>
    <row r="4069" ht="12.75">
      <c r="E4069" s="9"/>
    </row>
    <row r="4070" ht="12.75">
      <c r="E4070" s="9"/>
    </row>
    <row r="4071" ht="12.75">
      <c r="E4071" s="9"/>
    </row>
    <row r="4072" ht="12.75">
      <c r="E4072" s="9"/>
    </row>
    <row r="4073" ht="12.75">
      <c r="E4073" s="9"/>
    </row>
    <row r="4074" ht="12.75">
      <c r="E4074" s="9"/>
    </row>
    <row r="4075" ht="12.75">
      <c r="E4075" s="9"/>
    </row>
    <row r="4076" ht="12.75">
      <c r="E4076" s="9"/>
    </row>
    <row r="4077" ht="12.75">
      <c r="E4077" s="9"/>
    </row>
    <row r="4078" ht="12.75">
      <c r="E4078" s="9"/>
    </row>
    <row r="4079" ht="12.75">
      <c r="E4079" s="9"/>
    </row>
    <row r="4080" ht="12.75">
      <c r="E4080" s="9"/>
    </row>
    <row r="4081" ht="12.75">
      <c r="E4081" s="9"/>
    </row>
    <row r="4082" ht="12.75">
      <c r="E4082" s="9"/>
    </row>
    <row r="4083" ht="12.75">
      <c r="E4083" s="9"/>
    </row>
    <row r="4084" ht="12.75">
      <c r="E4084" s="9"/>
    </row>
    <row r="4085" ht="12.75">
      <c r="E4085" s="9"/>
    </row>
    <row r="4086" ht="12.75">
      <c r="E4086" s="9"/>
    </row>
    <row r="4087" ht="12.75">
      <c r="E4087" s="9"/>
    </row>
    <row r="4088" ht="12.75">
      <c r="E4088" s="9"/>
    </row>
    <row r="4089" ht="12.75">
      <c r="E4089" s="9"/>
    </row>
    <row r="4090" ht="12.75">
      <c r="E4090" s="9"/>
    </row>
    <row r="4091" ht="12.75">
      <c r="E4091" s="9"/>
    </row>
    <row r="4092" ht="12.75">
      <c r="E4092" s="9"/>
    </row>
    <row r="4093" ht="12.75">
      <c r="E4093" s="9"/>
    </row>
    <row r="4094" ht="12.75">
      <c r="E4094" s="9"/>
    </row>
    <row r="4095" ht="12.75">
      <c r="E4095" s="9"/>
    </row>
    <row r="4096" ht="12.75">
      <c r="E4096" s="9"/>
    </row>
    <row r="4097" ht="12.75">
      <c r="E4097" s="9"/>
    </row>
    <row r="4098" ht="12.75">
      <c r="E4098" s="9"/>
    </row>
    <row r="4099" ht="12.75">
      <c r="E4099" s="9"/>
    </row>
    <row r="4100" ht="12.75">
      <c r="E4100" s="9"/>
    </row>
    <row r="4101" ht="12.75">
      <c r="E4101" s="9"/>
    </row>
    <row r="4102" ht="12.75">
      <c r="E4102" s="9"/>
    </row>
    <row r="4103" ht="12.75">
      <c r="E4103" s="9"/>
    </row>
    <row r="4104" ht="12.75">
      <c r="E4104" s="9"/>
    </row>
    <row r="4105" ht="12.75">
      <c r="E4105" s="9"/>
    </row>
    <row r="4106" ht="12.75">
      <c r="E4106" s="9"/>
    </row>
    <row r="4107" ht="12.75">
      <c r="E4107" s="9"/>
    </row>
    <row r="4108" ht="12.75">
      <c r="E4108" s="9"/>
    </row>
    <row r="4109" ht="12.75">
      <c r="E4109" s="9"/>
    </row>
    <row r="4110" ht="12.75">
      <c r="E4110" s="9"/>
    </row>
    <row r="4111" ht="12.75">
      <c r="E4111" s="9"/>
    </row>
    <row r="4112" ht="12.75">
      <c r="E4112" s="9"/>
    </row>
    <row r="4113" ht="12.75">
      <c r="E4113" s="9"/>
    </row>
    <row r="4114" ht="12.75">
      <c r="E4114" s="9"/>
    </row>
    <row r="4115" ht="12.75">
      <c r="E4115" s="9"/>
    </row>
    <row r="4116" ht="12.75">
      <c r="E4116" s="9"/>
    </row>
    <row r="4117" ht="12.75">
      <c r="E4117" s="9"/>
    </row>
    <row r="4118" ht="12.75">
      <c r="E4118" s="9"/>
    </row>
    <row r="4119" ht="12.75">
      <c r="E4119" s="9"/>
    </row>
    <row r="4120" ht="12.75">
      <c r="E4120" s="9"/>
    </row>
    <row r="4121" ht="12.75">
      <c r="E4121" s="9"/>
    </row>
    <row r="4122" ht="12.75">
      <c r="E4122" s="9"/>
    </row>
    <row r="4123" ht="12.75">
      <c r="E4123" s="9"/>
    </row>
    <row r="4124" ht="12.75">
      <c r="E4124" s="9"/>
    </row>
    <row r="4125" ht="12.75">
      <c r="E4125" s="9"/>
    </row>
    <row r="4126" ht="12.75">
      <c r="E4126" s="9"/>
    </row>
    <row r="4127" ht="12.75">
      <c r="E4127" s="9"/>
    </row>
    <row r="4128" ht="12.75">
      <c r="E4128" s="9"/>
    </row>
    <row r="4129" ht="12.75">
      <c r="E4129" s="9"/>
    </row>
    <row r="4130" ht="12.75">
      <c r="E4130" s="9"/>
    </row>
    <row r="4131" ht="12.75">
      <c r="E4131" s="9"/>
    </row>
    <row r="4132" ht="12.75">
      <c r="E4132" s="9"/>
    </row>
    <row r="4133" ht="12.75">
      <c r="E4133" s="9"/>
    </row>
    <row r="4134" ht="12.75">
      <c r="E4134" s="9"/>
    </row>
    <row r="4135" ht="12.75">
      <c r="E4135" s="9"/>
    </row>
    <row r="4136" ht="12.75">
      <c r="E4136" s="9"/>
    </row>
    <row r="4137" ht="12.75">
      <c r="E4137" s="9"/>
    </row>
    <row r="4138" ht="12.75">
      <c r="E4138" s="9"/>
    </row>
    <row r="4139" ht="12.75">
      <c r="E4139" s="9"/>
    </row>
    <row r="4140" ht="12.75">
      <c r="E4140" s="9"/>
    </row>
    <row r="4141" ht="12.75">
      <c r="E4141" s="9"/>
    </row>
    <row r="4142" ht="12.75">
      <c r="E4142" s="9"/>
    </row>
    <row r="4143" ht="12.75">
      <c r="E4143" s="9"/>
    </row>
    <row r="4144" ht="12.75">
      <c r="E4144" s="9"/>
    </row>
    <row r="4145" ht="12.75">
      <c r="E4145" s="9"/>
    </row>
    <row r="4146" ht="12.75">
      <c r="E4146" s="9"/>
    </row>
    <row r="4147" ht="12.75">
      <c r="E4147" s="9"/>
    </row>
    <row r="4148" ht="12.75">
      <c r="E4148" s="9"/>
    </row>
    <row r="4149" ht="12.75">
      <c r="E4149" s="9"/>
    </row>
    <row r="4150" ht="12.75">
      <c r="E4150" s="9"/>
    </row>
    <row r="4151" ht="12.75">
      <c r="E4151" s="9"/>
    </row>
    <row r="4152" ht="12.75">
      <c r="E4152" s="9"/>
    </row>
    <row r="4153" ht="12.75">
      <c r="E4153" s="9"/>
    </row>
    <row r="4154" ht="12.75">
      <c r="E4154" s="9"/>
    </row>
    <row r="4155" ht="12.75">
      <c r="E4155" s="9"/>
    </row>
    <row r="4156" ht="12.75">
      <c r="E4156" s="9"/>
    </row>
    <row r="4157" ht="12.75">
      <c r="E4157" s="9"/>
    </row>
    <row r="4158" ht="12.75">
      <c r="E4158" s="9"/>
    </row>
    <row r="4159" ht="12.75">
      <c r="E4159" s="9"/>
    </row>
    <row r="4160" ht="12.75">
      <c r="E4160" s="9"/>
    </row>
    <row r="4161" ht="12.75">
      <c r="E4161" s="9"/>
    </row>
    <row r="4162" ht="12.75">
      <c r="E4162" s="9"/>
    </row>
    <row r="4163" ht="12.75">
      <c r="E4163" s="9"/>
    </row>
    <row r="4164" ht="12.75">
      <c r="E4164" s="9"/>
    </row>
    <row r="4165" ht="12.75">
      <c r="E4165" s="9"/>
    </row>
    <row r="4166" ht="12.75">
      <c r="E4166" s="9"/>
    </row>
    <row r="4167" ht="12.75">
      <c r="E4167" s="9"/>
    </row>
    <row r="4168" ht="12.75">
      <c r="E4168" s="9"/>
    </row>
    <row r="4169" ht="12.75">
      <c r="E4169" s="9"/>
    </row>
    <row r="4170" ht="12.75">
      <c r="E4170" s="9"/>
    </row>
    <row r="4171" ht="12.75">
      <c r="E4171" s="9"/>
    </row>
    <row r="4172" ht="12.75">
      <c r="E4172" s="9"/>
    </row>
    <row r="4173" ht="12.75">
      <c r="E4173" s="9"/>
    </row>
    <row r="4174" ht="12.75">
      <c r="E4174" s="9"/>
    </row>
    <row r="4175" ht="12.75">
      <c r="E4175" s="9"/>
    </row>
    <row r="4176" ht="12.75">
      <c r="E4176" s="9"/>
    </row>
    <row r="4177" ht="12.75">
      <c r="E4177" s="9"/>
    </row>
    <row r="4178" ht="12.75">
      <c r="E4178" s="9"/>
    </row>
    <row r="4179" ht="12.75">
      <c r="E4179" s="9"/>
    </row>
    <row r="4180" ht="12.75">
      <c r="E4180" s="9"/>
    </row>
    <row r="4181" ht="12.75">
      <c r="E4181" s="9"/>
    </row>
    <row r="4182" ht="12.75">
      <c r="E4182" s="9"/>
    </row>
    <row r="4183" ht="12.75">
      <c r="E4183" s="9"/>
    </row>
    <row r="4184" ht="12.75">
      <c r="E4184" s="9"/>
    </row>
    <row r="4185" ht="12.75">
      <c r="E4185" s="9"/>
    </row>
    <row r="4186" ht="12.75">
      <c r="E4186" s="9"/>
    </row>
    <row r="4187" ht="12.75">
      <c r="E4187" s="9"/>
    </row>
    <row r="4188" ht="12.75">
      <c r="E4188" s="9"/>
    </row>
    <row r="4189" ht="12.75">
      <c r="E4189" s="9"/>
    </row>
    <row r="4190" ht="12.75">
      <c r="E4190" s="9"/>
    </row>
    <row r="4191" ht="12.75">
      <c r="E4191" s="9"/>
    </row>
    <row r="4192" ht="12.75">
      <c r="E4192" s="9"/>
    </row>
    <row r="4193" ht="12.75">
      <c r="E4193" s="9"/>
    </row>
    <row r="4194" ht="12.75">
      <c r="E4194" s="9"/>
    </row>
    <row r="4195" ht="12.75">
      <c r="E4195" s="9"/>
    </row>
    <row r="4196" ht="12.75">
      <c r="E4196" s="9"/>
    </row>
    <row r="4197" ht="12.75">
      <c r="E4197" s="9"/>
    </row>
    <row r="4198" ht="12.75">
      <c r="E4198" s="9"/>
    </row>
    <row r="4199" ht="12.75">
      <c r="E4199" s="9"/>
    </row>
    <row r="4200" ht="12.75">
      <c r="E4200" s="9"/>
    </row>
    <row r="4201" ht="12.75">
      <c r="E4201" s="9"/>
    </row>
    <row r="4202" ht="12.75">
      <c r="E4202" s="9"/>
    </row>
    <row r="4203" ht="12.75">
      <c r="E4203" s="9"/>
    </row>
    <row r="4204" ht="12.75">
      <c r="E4204" s="9"/>
    </row>
    <row r="4205" ht="12.75">
      <c r="E4205" s="9"/>
    </row>
    <row r="4206" ht="12.75">
      <c r="E4206" s="9"/>
    </row>
    <row r="4207" ht="12.75">
      <c r="E4207" s="9"/>
    </row>
    <row r="4208" ht="12.75">
      <c r="E4208" s="9"/>
    </row>
    <row r="4209" ht="12.75">
      <c r="E4209" s="9"/>
    </row>
    <row r="4210" ht="12.75">
      <c r="E4210" s="9"/>
    </row>
    <row r="4211" ht="12.75">
      <c r="E4211" s="9"/>
    </row>
    <row r="4212" ht="12.75">
      <c r="E4212" s="9"/>
    </row>
    <row r="4213" ht="12.75">
      <c r="E4213" s="9"/>
    </row>
    <row r="4214" ht="12.75">
      <c r="E4214" s="9"/>
    </row>
    <row r="4215" ht="12.75">
      <c r="E4215" s="9"/>
    </row>
    <row r="4216" ht="12.75">
      <c r="E4216" s="9"/>
    </row>
    <row r="4217" ht="12.75">
      <c r="E4217" s="9"/>
    </row>
    <row r="4218" ht="12.75">
      <c r="E4218" s="9"/>
    </row>
    <row r="4219" ht="12.75">
      <c r="E4219" s="9"/>
    </row>
    <row r="4220" ht="12.75">
      <c r="E4220" s="9"/>
    </row>
    <row r="4221" ht="12.75">
      <c r="E4221" s="9"/>
    </row>
    <row r="4222" ht="12.75">
      <c r="E4222" s="9"/>
    </row>
    <row r="4223" ht="12.75">
      <c r="E4223" s="9"/>
    </row>
    <row r="4224" ht="12.75">
      <c r="E4224" s="9"/>
    </row>
    <row r="4225" ht="12.75">
      <c r="E4225" s="9"/>
    </row>
    <row r="4226" ht="12.75">
      <c r="E4226" s="9"/>
    </row>
    <row r="4227" ht="12.75">
      <c r="E4227" s="9"/>
    </row>
    <row r="4228" ht="12.75">
      <c r="E4228" s="9"/>
    </row>
    <row r="4229" ht="12.75">
      <c r="E4229" s="9"/>
    </row>
    <row r="4230" ht="12.75">
      <c r="E4230" s="9"/>
    </row>
    <row r="4231" ht="12.75">
      <c r="E4231" s="9"/>
    </row>
    <row r="4232" ht="12.75">
      <c r="E4232" s="9"/>
    </row>
    <row r="4233" ht="12.75">
      <c r="E4233" s="9"/>
    </row>
    <row r="4234" ht="12.75">
      <c r="E4234" s="9"/>
    </row>
    <row r="4235" ht="12.75">
      <c r="E4235" s="9"/>
    </row>
    <row r="4236" ht="12.75">
      <c r="E4236" s="9"/>
    </row>
    <row r="4237" ht="12.75">
      <c r="E4237" s="9"/>
    </row>
    <row r="4238" ht="12.75">
      <c r="E4238" s="9"/>
    </row>
    <row r="4239" ht="12.75">
      <c r="E4239" s="9"/>
    </row>
    <row r="4240" ht="12.75">
      <c r="E4240" s="9"/>
    </row>
    <row r="4241" ht="12.75">
      <c r="E4241" s="9"/>
    </row>
    <row r="4242" ht="12.75">
      <c r="E4242" s="9"/>
    </row>
    <row r="4243" ht="12.75">
      <c r="E4243" s="9"/>
    </row>
    <row r="4244" ht="12.75">
      <c r="E4244" s="9"/>
    </row>
    <row r="4245" ht="12.75">
      <c r="E4245" s="9"/>
    </row>
    <row r="4246" ht="12.75">
      <c r="E4246" s="9"/>
    </row>
    <row r="4247" ht="12.75">
      <c r="E4247" s="9"/>
    </row>
    <row r="4248" ht="12.75">
      <c r="E4248" s="9"/>
    </row>
    <row r="4249" ht="12.75">
      <c r="E4249" s="9"/>
    </row>
    <row r="4250" ht="12.75">
      <c r="E4250" s="9"/>
    </row>
    <row r="4251" ht="12.75">
      <c r="E4251" s="9"/>
    </row>
    <row r="4252" ht="12.75">
      <c r="E4252" s="9"/>
    </row>
    <row r="4253" ht="12.75">
      <c r="E4253" s="9"/>
    </row>
    <row r="4254" ht="12.75">
      <c r="E4254" s="9"/>
    </row>
    <row r="4255" ht="12.75">
      <c r="E4255" s="9"/>
    </row>
    <row r="4256" ht="12.75">
      <c r="E4256" s="9"/>
    </row>
    <row r="4257" ht="12.75">
      <c r="E4257" s="9"/>
    </row>
    <row r="4258" ht="12.75">
      <c r="E4258" s="9"/>
    </row>
    <row r="4259" ht="12.75">
      <c r="E4259" s="9"/>
    </row>
    <row r="4260" ht="12.75">
      <c r="E4260" s="9"/>
    </row>
    <row r="4261" ht="12.75">
      <c r="E4261" s="9"/>
    </row>
    <row r="4262" ht="12.75">
      <c r="E4262" s="9"/>
    </row>
    <row r="4263" ht="12.75">
      <c r="E4263" s="9"/>
    </row>
    <row r="4264" ht="12.75">
      <c r="E4264" s="9"/>
    </row>
    <row r="4265" ht="12.75">
      <c r="E4265" s="9"/>
    </row>
    <row r="4266" ht="12.75">
      <c r="E4266" s="9"/>
    </row>
    <row r="4267" ht="12.75">
      <c r="E4267" s="9"/>
    </row>
    <row r="4268" ht="12.75">
      <c r="E4268" s="9"/>
    </row>
    <row r="4269" ht="12.75">
      <c r="E4269" s="9"/>
    </row>
    <row r="4270" ht="12.75">
      <c r="E4270" s="9"/>
    </row>
    <row r="4271" ht="12.75">
      <c r="E4271" s="9"/>
    </row>
    <row r="4272" ht="12.75">
      <c r="E4272" s="9"/>
    </row>
    <row r="4273" ht="12.75">
      <c r="E4273" s="9"/>
    </row>
    <row r="4274" ht="12.75">
      <c r="E4274" s="9"/>
    </row>
    <row r="4275" ht="12.75">
      <c r="E4275" s="9"/>
    </row>
    <row r="4276" ht="12.75">
      <c r="E4276" s="9"/>
    </row>
    <row r="4277" ht="12.75">
      <c r="E4277" s="9"/>
    </row>
    <row r="4278" ht="12.75">
      <c r="E4278" s="9"/>
    </row>
    <row r="4279" ht="12.75">
      <c r="E4279" s="9"/>
    </row>
    <row r="4280" ht="12.75">
      <c r="E4280" s="9"/>
    </row>
    <row r="4281" ht="12.75">
      <c r="E4281" s="9"/>
    </row>
    <row r="4282" ht="12.75">
      <c r="E4282" s="9"/>
    </row>
    <row r="4283" ht="12.75">
      <c r="E4283" s="9"/>
    </row>
    <row r="4284" ht="12.75">
      <c r="E4284" s="9"/>
    </row>
    <row r="4285" ht="12.75">
      <c r="E4285" s="9"/>
    </row>
    <row r="4286" ht="12.75">
      <c r="E4286" s="9"/>
    </row>
    <row r="4287" ht="12.75">
      <c r="E4287" s="9"/>
    </row>
    <row r="4288" ht="12.75">
      <c r="E4288" s="9"/>
    </row>
    <row r="4289" ht="12.75">
      <c r="E4289" s="9"/>
    </row>
    <row r="4290" ht="12.75">
      <c r="E4290" s="9"/>
    </row>
    <row r="4291" ht="12.75">
      <c r="E4291" s="9"/>
    </row>
    <row r="4292" ht="12.75">
      <c r="E4292" s="9"/>
    </row>
    <row r="4293" ht="12.75">
      <c r="E4293" s="9"/>
    </row>
    <row r="4294" ht="12.75">
      <c r="E4294" s="9"/>
    </row>
    <row r="4295" ht="12.75">
      <c r="E4295" s="9"/>
    </row>
    <row r="4296" ht="12.75">
      <c r="E4296" s="9"/>
    </row>
    <row r="4297" ht="12.75">
      <c r="E4297" s="9"/>
    </row>
    <row r="4298" ht="12.75">
      <c r="E4298" s="9"/>
    </row>
    <row r="4299" ht="12.75">
      <c r="E4299" s="9"/>
    </row>
    <row r="4300" ht="12.75">
      <c r="E4300" s="9"/>
    </row>
    <row r="4301" ht="12.75">
      <c r="E4301" s="9"/>
    </row>
    <row r="4302" ht="12.75">
      <c r="E4302" s="9"/>
    </row>
    <row r="4303" ht="12.75">
      <c r="E4303" s="9"/>
    </row>
    <row r="4304" ht="12.75">
      <c r="E4304" s="9"/>
    </row>
    <row r="4305" ht="12.75">
      <c r="E4305" s="9"/>
    </row>
    <row r="4306" ht="12.75">
      <c r="E4306" s="9"/>
    </row>
    <row r="4307" ht="12.75">
      <c r="E4307" s="9"/>
    </row>
    <row r="4308" ht="12.75">
      <c r="E4308" s="9"/>
    </row>
    <row r="4309" ht="12.75">
      <c r="E4309" s="9"/>
    </row>
    <row r="4310" ht="12.75">
      <c r="E4310" s="9"/>
    </row>
    <row r="4311" ht="12.75">
      <c r="E4311" s="9"/>
    </row>
    <row r="4312" ht="12.75">
      <c r="E4312" s="9"/>
    </row>
    <row r="4313" ht="12.75">
      <c r="E4313" s="9"/>
    </row>
    <row r="4314" ht="12.75">
      <c r="E4314" s="9"/>
    </row>
    <row r="4315" ht="12.75">
      <c r="E4315" s="9"/>
    </row>
    <row r="4316" ht="12.75">
      <c r="E4316" s="9"/>
    </row>
    <row r="4317" ht="12.75">
      <c r="E4317" s="9"/>
    </row>
    <row r="4318" ht="12.75">
      <c r="E4318" s="9"/>
    </row>
    <row r="4319" ht="12.75">
      <c r="E4319" s="9"/>
    </row>
    <row r="4320" ht="12.75">
      <c r="E4320" s="9"/>
    </row>
    <row r="4321" ht="12.75">
      <c r="E4321" s="9"/>
    </row>
    <row r="4322" ht="12.75">
      <c r="E4322" s="9"/>
    </row>
    <row r="4323" ht="12.75">
      <c r="E4323" s="9"/>
    </row>
    <row r="4324" ht="12.75">
      <c r="E4324" s="9"/>
    </row>
    <row r="4325" ht="12.75">
      <c r="E4325" s="9"/>
    </row>
    <row r="4326" ht="12.75">
      <c r="E4326" s="9"/>
    </row>
    <row r="4327" ht="12.75">
      <c r="E4327" s="9"/>
    </row>
    <row r="4328" ht="12.75">
      <c r="E4328" s="9"/>
    </row>
    <row r="4329" ht="12.75">
      <c r="E4329" s="9"/>
    </row>
    <row r="4330" ht="12.75">
      <c r="E4330" s="9"/>
    </row>
    <row r="4331" ht="12.75">
      <c r="E4331" s="9"/>
    </row>
    <row r="4332" ht="12.75">
      <c r="E4332" s="9"/>
    </row>
    <row r="4333" ht="12.75">
      <c r="E4333" s="9"/>
    </row>
    <row r="4334" ht="12.75">
      <c r="E4334" s="9"/>
    </row>
    <row r="4335" ht="12.75">
      <c r="E4335" s="9"/>
    </row>
    <row r="4336" ht="12.75">
      <c r="E4336" s="9"/>
    </row>
    <row r="4337" ht="12.75">
      <c r="E4337" s="9"/>
    </row>
    <row r="4338" ht="12.75">
      <c r="E4338" s="9"/>
    </row>
    <row r="4339" ht="12.75">
      <c r="E4339" s="9"/>
    </row>
    <row r="4340" ht="12.75">
      <c r="E4340" s="9"/>
    </row>
    <row r="4341" ht="12.75">
      <c r="E4341" s="9"/>
    </row>
    <row r="4342" ht="12.75">
      <c r="E4342" s="9"/>
    </row>
    <row r="4343" ht="12.75">
      <c r="E4343" s="9"/>
    </row>
    <row r="4344" ht="12.75">
      <c r="E4344" s="9"/>
    </row>
    <row r="4345" ht="12.75">
      <c r="E4345" s="9"/>
    </row>
    <row r="4346" ht="12.75">
      <c r="E4346" s="9"/>
    </row>
    <row r="4347" ht="12.75">
      <c r="E4347" s="9"/>
    </row>
    <row r="4348" ht="12.75">
      <c r="E4348" s="9"/>
    </row>
    <row r="4349" ht="12.75">
      <c r="E4349" s="9"/>
    </row>
    <row r="4350" ht="12.75">
      <c r="E4350" s="9"/>
    </row>
    <row r="4351" ht="12.75">
      <c r="E4351" s="9"/>
    </row>
    <row r="4352" ht="12.75">
      <c r="E4352" s="9"/>
    </row>
    <row r="4353" ht="12.75">
      <c r="E4353" s="9"/>
    </row>
    <row r="4354" ht="12.75">
      <c r="E4354" s="9"/>
    </row>
    <row r="4355" ht="12.75">
      <c r="E4355" s="9"/>
    </row>
    <row r="4356" ht="12.75">
      <c r="E4356" s="9"/>
    </row>
    <row r="4357" ht="12.75">
      <c r="E4357" s="9"/>
    </row>
    <row r="4358" ht="12.75">
      <c r="E4358" s="9"/>
    </row>
    <row r="4359" ht="12.75">
      <c r="E4359" s="9"/>
    </row>
    <row r="4360" ht="12.75">
      <c r="E4360" s="9"/>
    </row>
    <row r="4361" ht="12.75">
      <c r="E4361" s="9"/>
    </row>
    <row r="4362" ht="12.75">
      <c r="E4362" s="9"/>
    </row>
    <row r="4363" ht="12.75">
      <c r="E4363" s="9"/>
    </row>
    <row r="4364" ht="12.75">
      <c r="E4364" s="9"/>
    </row>
    <row r="4365" ht="12.75">
      <c r="E4365" s="9"/>
    </row>
    <row r="4366" ht="12.75">
      <c r="E4366" s="9"/>
    </row>
    <row r="4367" ht="12.75">
      <c r="E4367" s="9"/>
    </row>
    <row r="4368" ht="12.75">
      <c r="E4368" s="9"/>
    </row>
    <row r="4369" ht="12.75">
      <c r="E4369" s="9"/>
    </row>
    <row r="4370" ht="12.75">
      <c r="E4370" s="9"/>
    </row>
    <row r="4371" ht="12.75">
      <c r="E4371" s="9"/>
    </row>
    <row r="4372" ht="12.75">
      <c r="E4372" s="9"/>
    </row>
    <row r="4373" ht="12.75">
      <c r="E4373" s="9"/>
    </row>
    <row r="4374" ht="12.75">
      <c r="E4374" s="9"/>
    </row>
    <row r="4375" ht="12.75">
      <c r="E4375" s="9"/>
    </row>
    <row r="4376" ht="12.75">
      <c r="E4376" s="9"/>
    </row>
    <row r="4377" ht="12.75">
      <c r="E4377" s="9"/>
    </row>
    <row r="4378" ht="12.75">
      <c r="E4378" s="9"/>
    </row>
    <row r="4379" ht="12.75">
      <c r="E4379" s="9"/>
    </row>
    <row r="4380" ht="12.75">
      <c r="E4380" s="9"/>
    </row>
    <row r="4381" ht="12.75">
      <c r="E4381" s="9"/>
    </row>
    <row r="4382" ht="12.75">
      <c r="E4382" s="9"/>
    </row>
    <row r="4383" ht="12.75">
      <c r="E4383" s="9"/>
    </row>
    <row r="4384" ht="12.75">
      <c r="E4384" s="9"/>
    </row>
    <row r="4385" ht="12.75">
      <c r="E4385" s="9"/>
    </row>
    <row r="4386" ht="12.75">
      <c r="E4386" s="9"/>
    </row>
    <row r="4387" ht="12.75">
      <c r="E4387" s="9"/>
    </row>
    <row r="4388" ht="12.75">
      <c r="E4388" s="9"/>
    </row>
    <row r="4389" ht="12.75">
      <c r="E4389" s="9"/>
    </row>
    <row r="4390" ht="12.75">
      <c r="E4390" s="9"/>
    </row>
    <row r="4391" ht="12.75">
      <c r="E4391" s="9"/>
    </row>
    <row r="4392" ht="12.75">
      <c r="E4392" s="9"/>
    </row>
    <row r="4393" ht="12.75">
      <c r="E4393" s="9"/>
    </row>
    <row r="4394" ht="12.75">
      <c r="E4394" s="9"/>
    </row>
    <row r="4395" ht="12.75">
      <c r="E4395" s="9"/>
    </row>
    <row r="4396" ht="12.75">
      <c r="E4396" s="9"/>
    </row>
    <row r="4397" ht="12.75">
      <c r="E4397" s="9"/>
    </row>
    <row r="4398" ht="12.75">
      <c r="E4398" s="9"/>
    </row>
    <row r="4399" ht="12.75">
      <c r="E4399" s="9"/>
    </row>
    <row r="4400" ht="12.75">
      <c r="E4400" s="9"/>
    </row>
    <row r="4401" ht="12.75">
      <c r="E4401" s="9"/>
    </row>
    <row r="4402" ht="12.75">
      <c r="E4402" s="9"/>
    </row>
    <row r="4403" ht="12.75">
      <c r="E4403" s="9"/>
    </row>
    <row r="4404" ht="12.75">
      <c r="E4404" s="9"/>
    </row>
    <row r="4405" ht="12.75">
      <c r="E4405" s="9"/>
    </row>
    <row r="4406" ht="12.75">
      <c r="E4406" s="9"/>
    </row>
    <row r="4407" ht="12.75">
      <c r="E4407" s="9"/>
    </row>
    <row r="4408" ht="12.75">
      <c r="E4408" s="9"/>
    </row>
    <row r="4409" ht="12.75">
      <c r="E4409" s="9"/>
    </row>
    <row r="4410" ht="12.75">
      <c r="E4410" s="9"/>
    </row>
    <row r="4411" ht="12.75">
      <c r="E4411" s="9"/>
    </row>
    <row r="4412" ht="12.75">
      <c r="E4412" s="9"/>
    </row>
    <row r="4413" ht="12.75">
      <c r="E4413" s="9"/>
    </row>
    <row r="4414" ht="12.75">
      <c r="E4414" s="9"/>
    </row>
    <row r="4415" ht="12.75">
      <c r="E4415" s="9"/>
    </row>
    <row r="4416" ht="12.75">
      <c r="E4416" s="9"/>
    </row>
    <row r="4417" ht="12.75">
      <c r="E4417" s="9"/>
    </row>
    <row r="4418" ht="12.75">
      <c r="E4418" s="9"/>
    </row>
    <row r="4419" ht="12.75">
      <c r="E4419" s="9"/>
    </row>
    <row r="4420" ht="12.75">
      <c r="E4420" s="9"/>
    </row>
    <row r="4421" ht="12.75">
      <c r="E4421" s="9"/>
    </row>
    <row r="4422" ht="12.75">
      <c r="E4422" s="9"/>
    </row>
    <row r="4423" ht="12.75">
      <c r="E4423" s="9"/>
    </row>
    <row r="4424" ht="12.75">
      <c r="E4424" s="9"/>
    </row>
    <row r="4425" ht="12.75">
      <c r="E4425" s="9"/>
    </row>
    <row r="4426" ht="12.75">
      <c r="E4426" s="9"/>
    </row>
    <row r="4427" ht="12.75">
      <c r="E4427" s="9"/>
    </row>
    <row r="4428" ht="12.75">
      <c r="E4428" s="9"/>
    </row>
    <row r="4429" ht="12.75">
      <c r="E4429" s="9"/>
    </row>
    <row r="4430" ht="12.75">
      <c r="E4430" s="9"/>
    </row>
    <row r="4431" ht="12.75">
      <c r="E4431" s="9"/>
    </row>
    <row r="4432" ht="12.75">
      <c r="E4432" s="9"/>
    </row>
    <row r="4433" ht="12.75">
      <c r="E4433" s="9"/>
    </row>
    <row r="4434" ht="12.75">
      <c r="E4434" s="9"/>
    </row>
    <row r="4435" ht="12.75">
      <c r="E4435" s="9"/>
    </row>
    <row r="4436" ht="12.75">
      <c r="E4436" s="9"/>
    </row>
    <row r="4437" ht="12.75">
      <c r="E4437" s="9"/>
    </row>
    <row r="4438" ht="12.75">
      <c r="E4438" s="9"/>
    </row>
    <row r="4439" ht="12.75">
      <c r="E4439" s="9"/>
    </row>
    <row r="4440" ht="12.75">
      <c r="E4440" s="9"/>
    </row>
    <row r="4441" ht="12.75">
      <c r="E4441" s="9"/>
    </row>
    <row r="4442" ht="12.75">
      <c r="E4442" s="9"/>
    </row>
    <row r="4443" ht="12.75">
      <c r="E4443" s="9"/>
    </row>
    <row r="4444" ht="12.75">
      <c r="E4444" s="9"/>
    </row>
    <row r="4445" ht="12.75">
      <c r="E4445" s="9"/>
    </row>
    <row r="4446" ht="12.75">
      <c r="E4446" s="9"/>
    </row>
    <row r="4447" ht="12.75">
      <c r="E4447" s="9"/>
    </row>
    <row r="4448" ht="12.75">
      <c r="E4448" s="9"/>
    </row>
    <row r="4449" ht="12.75">
      <c r="E4449" s="9"/>
    </row>
    <row r="4450" ht="12.75">
      <c r="E4450" s="9"/>
    </row>
    <row r="4451" ht="12.75">
      <c r="E4451" s="9"/>
    </row>
    <row r="4452" ht="12.75">
      <c r="E4452" s="9"/>
    </row>
    <row r="4453" ht="12.75">
      <c r="E4453" s="9"/>
    </row>
    <row r="4454" ht="12.75">
      <c r="E4454" s="9"/>
    </row>
    <row r="4455" ht="12.75">
      <c r="E4455" s="9"/>
    </row>
    <row r="4456" ht="12.75">
      <c r="E4456" s="9"/>
    </row>
    <row r="4457" ht="12.75">
      <c r="E4457" s="9"/>
    </row>
    <row r="4458" ht="12.75">
      <c r="E4458" s="9"/>
    </row>
    <row r="4459" ht="12.75">
      <c r="E4459" s="9"/>
    </row>
    <row r="4460" ht="12.75">
      <c r="E4460" s="9"/>
    </row>
    <row r="4461" ht="12.75">
      <c r="E4461" s="9"/>
    </row>
    <row r="4462" ht="12.75">
      <c r="E4462" s="9"/>
    </row>
    <row r="4463" ht="12.75">
      <c r="E4463" s="9"/>
    </row>
    <row r="4464" ht="12.75">
      <c r="E4464" s="9"/>
    </row>
    <row r="4465" ht="12.75">
      <c r="E4465" s="9"/>
    </row>
    <row r="4466" ht="12.75">
      <c r="E4466" s="9"/>
    </row>
    <row r="4467" ht="12.75">
      <c r="E4467" s="9"/>
    </row>
    <row r="4468" ht="12.75">
      <c r="E4468" s="9"/>
    </row>
    <row r="4469" ht="12.75">
      <c r="E4469" s="9"/>
    </row>
    <row r="4470" ht="12.75">
      <c r="E4470" s="9"/>
    </row>
    <row r="4471" ht="12.75">
      <c r="E4471" s="9"/>
    </row>
    <row r="4472" ht="12.75">
      <c r="E4472" s="9"/>
    </row>
    <row r="4473" ht="12.75">
      <c r="E4473" s="9"/>
    </row>
    <row r="4474" ht="12.75">
      <c r="E4474" s="9"/>
    </row>
    <row r="4475" ht="12.75">
      <c r="E4475" s="9"/>
    </row>
    <row r="4476" ht="12.75">
      <c r="E4476" s="9"/>
    </row>
    <row r="4477" ht="12.75">
      <c r="E4477" s="9"/>
    </row>
    <row r="4478" ht="12.75">
      <c r="E4478" s="9"/>
    </row>
    <row r="4479" ht="12.75">
      <c r="E4479" s="9"/>
    </row>
    <row r="4480" ht="12.75">
      <c r="E4480" s="9"/>
    </row>
    <row r="4481" ht="12.75">
      <c r="E4481" s="9"/>
    </row>
    <row r="4482" ht="12.75">
      <c r="E4482" s="9"/>
    </row>
    <row r="4483" ht="12.75">
      <c r="E4483" s="9"/>
    </row>
    <row r="4484" ht="12.75">
      <c r="E4484" s="9"/>
    </row>
    <row r="4485" ht="12.75">
      <c r="E4485" s="9"/>
    </row>
    <row r="4486" ht="12.75">
      <c r="E4486" s="9"/>
    </row>
    <row r="4487" ht="12.75">
      <c r="E4487" s="9"/>
    </row>
    <row r="4488" ht="12.75">
      <c r="E4488" s="9"/>
    </row>
    <row r="4489" ht="12.75">
      <c r="E4489" s="9"/>
    </row>
    <row r="4490" ht="12.75">
      <c r="E4490" s="9"/>
    </row>
    <row r="4491" ht="12.75">
      <c r="E4491" s="9"/>
    </row>
    <row r="4492" ht="12.75">
      <c r="E4492" s="9"/>
    </row>
    <row r="4493" ht="12.75">
      <c r="E4493" s="9"/>
    </row>
    <row r="4494" ht="12.75">
      <c r="E4494" s="9"/>
    </row>
    <row r="4495" ht="12.75">
      <c r="E4495" s="9"/>
    </row>
    <row r="4496" ht="12.75">
      <c r="E4496" s="9"/>
    </row>
    <row r="4497" ht="12.75">
      <c r="E4497" s="9"/>
    </row>
    <row r="4498" ht="12.75">
      <c r="E4498" s="9"/>
    </row>
    <row r="4499" ht="12.75">
      <c r="E4499" s="9"/>
    </row>
    <row r="4500" ht="12.75">
      <c r="E4500" s="9"/>
    </row>
    <row r="4501" ht="12.75">
      <c r="E4501" s="9"/>
    </row>
    <row r="4502" ht="12.75">
      <c r="E4502" s="9"/>
    </row>
    <row r="4503" ht="12.75">
      <c r="E4503" s="9"/>
    </row>
    <row r="4504" ht="12.75">
      <c r="E4504" s="9"/>
    </row>
    <row r="4505" ht="12.75">
      <c r="E4505" s="9"/>
    </row>
    <row r="4506" ht="12.75">
      <c r="E4506" s="9"/>
    </row>
    <row r="4507" ht="12.75">
      <c r="E4507" s="9"/>
    </row>
    <row r="4508" ht="12.75">
      <c r="E4508" s="9"/>
    </row>
    <row r="4509" ht="12.75">
      <c r="E4509" s="9"/>
    </row>
    <row r="4510" ht="12.75">
      <c r="E4510" s="9"/>
    </row>
    <row r="4511" ht="12.75">
      <c r="E4511" s="9"/>
    </row>
    <row r="4512" ht="12.75">
      <c r="E4512" s="9"/>
    </row>
    <row r="4513" ht="12.75">
      <c r="E4513" s="9"/>
    </row>
    <row r="4514" ht="12.75">
      <c r="E4514" s="9"/>
    </row>
    <row r="4515" ht="12.75">
      <c r="E4515" s="9"/>
    </row>
    <row r="4516" ht="12.75">
      <c r="E4516" s="9"/>
    </row>
    <row r="4517" ht="12.75">
      <c r="E4517" s="9"/>
    </row>
    <row r="4518" ht="12.75">
      <c r="E4518" s="9"/>
    </row>
    <row r="4519" ht="12.75">
      <c r="E4519" s="9"/>
    </row>
    <row r="4520" ht="12.75">
      <c r="E4520" s="9"/>
    </row>
    <row r="4521" ht="12.75">
      <c r="E4521" s="9"/>
    </row>
    <row r="4522" ht="12.75">
      <c r="E4522" s="9"/>
    </row>
    <row r="4523" ht="12.75">
      <c r="E4523" s="9"/>
    </row>
    <row r="4524" ht="12.75">
      <c r="E4524" s="9"/>
    </row>
    <row r="4525" ht="12.75">
      <c r="E4525" s="9"/>
    </row>
    <row r="4526" ht="12.75">
      <c r="E4526" s="9"/>
    </row>
    <row r="4527" ht="12.75">
      <c r="E4527" s="9"/>
    </row>
    <row r="4528" ht="12.75">
      <c r="E4528" s="9"/>
    </row>
    <row r="4529" ht="12.75">
      <c r="E4529" s="9"/>
    </row>
    <row r="4530" ht="12.75">
      <c r="E4530" s="9"/>
    </row>
    <row r="4531" ht="12.75">
      <c r="E4531" s="9"/>
    </row>
    <row r="4532" ht="12.75">
      <c r="E4532" s="9"/>
    </row>
    <row r="4533" ht="12.75">
      <c r="E4533" s="9"/>
    </row>
    <row r="4534" ht="12.75">
      <c r="E4534" s="9"/>
    </row>
    <row r="4535" ht="12.75">
      <c r="E4535" s="9"/>
    </row>
    <row r="4536" ht="12.75">
      <c r="E4536" s="9"/>
    </row>
    <row r="4537" ht="12.75">
      <c r="E4537" s="9"/>
    </row>
    <row r="4538" ht="12.75">
      <c r="E4538" s="9"/>
    </row>
    <row r="4539" ht="12.75">
      <c r="E4539" s="9"/>
    </row>
    <row r="4540" ht="12.75">
      <c r="E4540" s="9"/>
    </row>
    <row r="4541" ht="12.75">
      <c r="E4541" s="9"/>
    </row>
    <row r="4542" ht="12.75">
      <c r="E4542" s="9"/>
    </row>
    <row r="4543" ht="12.75">
      <c r="E4543" s="9"/>
    </row>
    <row r="4544" ht="12.75">
      <c r="E4544" s="9"/>
    </row>
    <row r="4545" ht="12.75">
      <c r="E4545" s="9"/>
    </row>
    <row r="4546" ht="12.75">
      <c r="E4546" s="9"/>
    </row>
    <row r="4547" ht="12.75">
      <c r="E4547" s="9"/>
    </row>
    <row r="4548" ht="12.75">
      <c r="E4548" s="9"/>
    </row>
    <row r="4549" ht="12.75">
      <c r="E4549" s="9"/>
    </row>
    <row r="4550" ht="12.75">
      <c r="E4550" s="9"/>
    </row>
    <row r="4551" ht="12.75">
      <c r="E4551" s="9"/>
    </row>
    <row r="4552" ht="12.75">
      <c r="E4552" s="9"/>
    </row>
    <row r="4553" ht="12.75">
      <c r="E4553" s="9"/>
    </row>
    <row r="4554" ht="12.75">
      <c r="E4554" s="9"/>
    </row>
    <row r="4555" ht="12.75">
      <c r="E4555" s="9"/>
    </row>
    <row r="4556" ht="12.75">
      <c r="E4556" s="9"/>
    </row>
    <row r="4557" ht="12.75">
      <c r="E4557" s="9"/>
    </row>
    <row r="4558" ht="12.75">
      <c r="E4558" s="9"/>
    </row>
    <row r="4559" ht="12.75">
      <c r="E4559" s="9"/>
    </row>
    <row r="4560" ht="12.75">
      <c r="E4560" s="9"/>
    </row>
    <row r="4561" ht="12.75">
      <c r="E4561" s="9"/>
    </row>
    <row r="4562" ht="12.75">
      <c r="E4562" s="9"/>
    </row>
    <row r="4563" ht="12.75">
      <c r="E4563" s="9"/>
    </row>
    <row r="4564" ht="12.75">
      <c r="E4564" s="9"/>
    </row>
    <row r="4565" ht="12.75">
      <c r="E4565" s="9"/>
    </row>
    <row r="4566" ht="12.75">
      <c r="E4566" s="9"/>
    </row>
    <row r="4567" ht="12.75">
      <c r="E4567" s="9"/>
    </row>
    <row r="4568" ht="12.75">
      <c r="E4568" s="9"/>
    </row>
    <row r="4569" ht="12.75">
      <c r="E4569" s="9"/>
    </row>
    <row r="4570" ht="12.75">
      <c r="E4570" s="9"/>
    </row>
    <row r="4571" ht="12.75">
      <c r="E4571" s="9"/>
    </row>
    <row r="4572" ht="12.75">
      <c r="E4572" s="9"/>
    </row>
    <row r="4573" ht="12.75">
      <c r="E4573" s="9"/>
    </row>
    <row r="4574" ht="12.75">
      <c r="E4574" s="9"/>
    </row>
    <row r="4575" ht="12.75">
      <c r="E4575" s="9"/>
    </row>
    <row r="4576" ht="12.75">
      <c r="E4576" s="9"/>
    </row>
    <row r="4577" ht="12.75">
      <c r="E4577" s="9"/>
    </row>
    <row r="4578" ht="12.75">
      <c r="E4578" s="9"/>
    </row>
    <row r="4579" ht="12.75">
      <c r="E4579" s="9"/>
    </row>
    <row r="4580" ht="12.75">
      <c r="E4580" s="9"/>
    </row>
    <row r="4581" ht="12.75">
      <c r="E4581" s="9"/>
    </row>
    <row r="4582" ht="12.75">
      <c r="E4582" s="9"/>
    </row>
    <row r="4583" ht="12.75">
      <c r="E4583" s="9"/>
    </row>
    <row r="4584" ht="12.75">
      <c r="E4584" s="9"/>
    </row>
    <row r="4585" ht="12.75">
      <c r="E4585" s="9"/>
    </row>
    <row r="4586" ht="12.75">
      <c r="E4586" s="9"/>
    </row>
    <row r="4587" ht="12.75">
      <c r="E4587" s="9"/>
    </row>
    <row r="4588" ht="12.75">
      <c r="E4588" s="9"/>
    </row>
    <row r="4589" ht="12.75">
      <c r="E4589" s="9"/>
    </row>
    <row r="4590" ht="12.75">
      <c r="E4590" s="9"/>
    </row>
    <row r="4591" ht="12.75">
      <c r="E4591" s="9"/>
    </row>
    <row r="4592" ht="12.75">
      <c r="E4592" s="9"/>
    </row>
    <row r="4593" ht="12.75">
      <c r="E4593" s="9"/>
    </row>
    <row r="4594" ht="12.75">
      <c r="E4594" s="9"/>
    </row>
    <row r="4595" ht="12.75">
      <c r="E4595" s="9"/>
    </row>
    <row r="4596" ht="12.75">
      <c r="E4596" s="9"/>
    </row>
    <row r="4597" ht="12.75">
      <c r="E4597" s="9"/>
    </row>
    <row r="4598" ht="12.75">
      <c r="E4598" s="9"/>
    </row>
    <row r="4599" ht="12.75">
      <c r="E4599" s="9"/>
    </row>
    <row r="4600" ht="12.75">
      <c r="E4600" s="9"/>
    </row>
    <row r="4601" ht="12.75">
      <c r="E4601" s="9"/>
    </row>
    <row r="4602" ht="12.75">
      <c r="E4602" s="9"/>
    </row>
    <row r="4603" ht="12.75">
      <c r="E4603" s="9"/>
    </row>
    <row r="4604" ht="12.75">
      <c r="E4604" s="9"/>
    </row>
    <row r="4605" ht="12.75">
      <c r="E4605" s="9"/>
    </row>
    <row r="4606" ht="12.75">
      <c r="E4606" s="9"/>
    </row>
    <row r="4607" ht="12.75">
      <c r="E4607" s="9"/>
    </row>
    <row r="4608" ht="12.75">
      <c r="E4608" s="9"/>
    </row>
    <row r="4609" ht="12.75">
      <c r="E4609" s="9"/>
    </row>
    <row r="4610" ht="12.75">
      <c r="E4610" s="9"/>
    </row>
    <row r="4611" ht="12.75">
      <c r="E4611" s="9"/>
    </row>
    <row r="4612" ht="12.75">
      <c r="E4612" s="9"/>
    </row>
    <row r="4613" ht="12.75">
      <c r="E4613" s="9"/>
    </row>
    <row r="4614" ht="12.75">
      <c r="E4614" s="9"/>
    </row>
    <row r="4615" ht="12.75">
      <c r="E4615" s="9"/>
    </row>
    <row r="4616" ht="12.75">
      <c r="E4616" s="9"/>
    </row>
    <row r="4617" ht="12.75">
      <c r="E4617" s="9"/>
    </row>
    <row r="4618" ht="12.75">
      <c r="E4618" s="9"/>
    </row>
    <row r="4619" ht="12.75">
      <c r="E4619" s="9"/>
    </row>
    <row r="4620" ht="12.75">
      <c r="E4620" s="9"/>
    </row>
    <row r="4621" ht="12.75">
      <c r="E4621" s="9"/>
    </row>
    <row r="4622" ht="12.75">
      <c r="E4622" s="9"/>
    </row>
    <row r="4623" ht="12.75">
      <c r="E4623" s="9"/>
    </row>
    <row r="4624" ht="12.75">
      <c r="E4624" s="9"/>
    </row>
    <row r="4625" ht="12.75">
      <c r="E4625" s="9"/>
    </row>
    <row r="4626" ht="12.75">
      <c r="E4626" s="9"/>
    </row>
    <row r="4627" ht="12.75">
      <c r="E4627" s="9"/>
    </row>
    <row r="4628" ht="12.75">
      <c r="E4628" s="9"/>
    </row>
    <row r="4629" ht="12.75">
      <c r="E4629" s="9"/>
    </row>
    <row r="4630" ht="12.75">
      <c r="E4630" s="9"/>
    </row>
    <row r="4631" ht="12.75">
      <c r="E4631" s="9"/>
    </row>
    <row r="4632" ht="12.75">
      <c r="E4632" s="9"/>
    </row>
    <row r="4633" ht="12.75">
      <c r="E4633" s="9"/>
    </row>
    <row r="4634" ht="12.75">
      <c r="E4634" s="9"/>
    </row>
    <row r="4635" ht="12.75">
      <c r="E4635" s="9"/>
    </row>
    <row r="4636" ht="12.75">
      <c r="E4636" s="9"/>
    </row>
    <row r="4637" ht="12.75">
      <c r="E4637" s="9"/>
    </row>
    <row r="4638" ht="12.75">
      <c r="E4638" s="9"/>
    </row>
    <row r="4639" ht="12.75">
      <c r="E4639" s="9"/>
    </row>
    <row r="4640" ht="12.75">
      <c r="E4640" s="9"/>
    </row>
    <row r="4641" ht="12.75">
      <c r="E4641" s="9"/>
    </row>
    <row r="4642" ht="12.75">
      <c r="E4642" s="9"/>
    </row>
    <row r="4643" ht="12.75">
      <c r="E4643" s="9"/>
    </row>
    <row r="4644" ht="12.75">
      <c r="E4644" s="9"/>
    </row>
    <row r="4645" ht="12.75">
      <c r="E4645" s="9"/>
    </row>
    <row r="4646" ht="12.75">
      <c r="E4646" s="9"/>
    </row>
    <row r="4647" ht="12.75">
      <c r="E4647" s="9"/>
    </row>
    <row r="4648" ht="12.75">
      <c r="E4648" s="9"/>
    </row>
    <row r="4649" ht="12.75">
      <c r="E4649" s="9"/>
    </row>
    <row r="4650" ht="12.75">
      <c r="E4650" s="9"/>
    </row>
    <row r="4651" ht="12.75">
      <c r="E4651" s="9"/>
    </row>
    <row r="4652" ht="12.75">
      <c r="E4652" s="9"/>
    </row>
    <row r="4653" ht="12.75">
      <c r="E4653" s="9"/>
    </row>
    <row r="4654" ht="12.75">
      <c r="E4654" s="9"/>
    </row>
    <row r="4655" ht="12.75">
      <c r="E4655" s="9"/>
    </row>
    <row r="4656" ht="12.75">
      <c r="E4656" s="9"/>
    </row>
    <row r="4657" ht="12.75">
      <c r="E4657" s="9"/>
    </row>
    <row r="4658" ht="12.75">
      <c r="E4658" s="9"/>
    </row>
    <row r="4659" ht="12.75">
      <c r="E4659" s="9"/>
    </row>
    <row r="4660" ht="12.75">
      <c r="E4660" s="9"/>
    </row>
    <row r="4661" ht="12.75">
      <c r="E4661" s="9"/>
    </row>
    <row r="4662" ht="12.75">
      <c r="E4662" s="9"/>
    </row>
    <row r="4663" ht="12.75">
      <c r="E4663" s="9"/>
    </row>
    <row r="4664" ht="12.75">
      <c r="E4664" s="9"/>
    </row>
    <row r="4665" ht="12.75">
      <c r="E4665" s="9"/>
    </row>
    <row r="4666" ht="12.75">
      <c r="E4666" s="9"/>
    </row>
    <row r="4667" ht="12.75">
      <c r="E4667" s="9"/>
    </row>
    <row r="4668" ht="12.75">
      <c r="E4668" s="9"/>
    </row>
    <row r="4669" ht="12.75">
      <c r="E4669" s="9"/>
    </row>
    <row r="4670" ht="12.75">
      <c r="E4670" s="9"/>
    </row>
    <row r="4671" ht="12.75">
      <c r="E4671" s="9"/>
    </row>
    <row r="4672" ht="12.75">
      <c r="E4672" s="9"/>
    </row>
    <row r="4673" ht="12.75">
      <c r="E4673" s="9"/>
    </row>
    <row r="4674" ht="12.75">
      <c r="E4674" s="9"/>
    </row>
    <row r="4675" ht="12.75">
      <c r="E4675" s="9"/>
    </row>
    <row r="4676" ht="12.75">
      <c r="E4676" s="9"/>
    </row>
    <row r="4677" ht="12.75">
      <c r="E4677" s="9"/>
    </row>
    <row r="4678" ht="12.75">
      <c r="E4678" s="9"/>
    </row>
    <row r="4679" ht="12.75">
      <c r="E4679" s="9"/>
    </row>
    <row r="4680" ht="12.75">
      <c r="E4680" s="9"/>
    </row>
    <row r="4681" ht="12.75">
      <c r="E4681" s="9"/>
    </row>
    <row r="4682" ht="12.75">
      <c r="E4682" s="9"/>
    </row>
    <row r="4683" ht="12.75">
      <c r="E4683" s="9"/>
    </row>
    <row r="4684" ht="12.75">
      <c r="E4684" s="9"/>
    </row>
    <row r="4685" ht="12.75">
      <c r="E4685" s="9"/>
    </row>
    <row r="4686" ht="12.75">
      <c r="E4686" s="9"/>
    </row>
    <row r="4687" ht="12.75">
      <c r="E4687" s="9"/>
    </row>
    <row r="4688" ht="12.75">
      <c r="E4688" s="9"/>
    </row>
    <row r="4689" ht="12.75">
      <c r="E4689" s="9"/>
    </row>
    <row r="4690" ht="12.75">
      <c r="E4690" s="9"/>
    </row>
    <row r="4691" ht="12.75">
      <c r="E4691" s="9"/>
    </row>
    <row r="4692" ht="12.75">
      <c r="E4692" s="9"/>
    </row>
    <row r="4693" ht="12.75">
      <c r="E4693" s="9"/>
    </row>
    <row r="4694" ht="12.75">
      <c r="E4694" s="9"/>
    </row>
    <row r="4695" ht="12.75">
      <c r="E4695" s="9"/>
    </row>
    <row r="4696" ht="12.75">
      <c r="E4696" s="9"/>
    </row>
    <row r="4697" ht="12.75">
      <c r="E4697" s="9"/>
    </row>
    <row r="4698" ht="12.75">
      <c r="E4698" s="9"/>
    </row>
    <row r="4699" ht="12.75">
      <c r="E4699" s="9"/>
    </row>
    <row r="4700" ht="12.75">
      <c r="E4700" s="9"/>
    </row>
    <row r="4701" ht="12.75">
      <c r="E4701" s="9"/>
    </row>
    <row r="4702" ht="12.75">
      <c r="E4702" s="9"/>
    </row>
    <row r="4703" ht="12.75">
      <c r="E4703" s="9"/>
    </row>
    <row r="4704" ht="12.75">
      <c r="E4704" s="9"/>
    </row>
    <row r="4705" ht="12.75">
      <c r="E4705" s="9"/>
    </row>
    <row r="4706" ht="12.75">
      <c r="E4706" s="9"/>
    </row>
    <row r="4707" ht="12.75">
      <c r="E4707" s="9"/>
    </row>
    <row r="4708" ht="12.75">
      <c r="E4708" s="9"/>
    </row>
    <row r="4709" ht="12.75">
      <c r="E4709" s="9"/>
    </row>
    <row r="4710" ht="12.75">
      <c r="E4710" s="9"/>
    </row>
    <row r="4711" ht="12.75">
      <c r="E4711" s="9"/>
    </row>
    <row r="4712" ht="12.75">
      <c r="E4712" s="9"/>
    </row>
    <row r="4713" ht="12.75">
      <c r="E4713" s="9"/>
    </row>
    <row r="4714" ht="12.75">
      <c r="E4714" s="9"/>
    </row>
    <row r="4715" ht="12.75">
      <c r="E4715" s="9"/>
    </row>
    <row r="4716" ht="12.75">
      <c r="E4716" s="9"/>
    </row>
    <row r="4717" ht="12.75">
      <c r="E4717" s="9"/>
    </row>
    <row r="4718" ht="12.75">
      <c r="E4718" s="9"/>
    </row>
    <row r="4719" ht="12.75">
      <c r="E4719" s="9"/>
    </row>
    <row r="4720" ht="12.75">
      <c r="E4720" s="9"/>
    </row>
    <row r="4721" ht="12.75">
      <c r="E4721" s="9"/>
    </row>
    <row r="4722" ht="12.75">
      <c r="E4722" s="9"/>
    </row>
    <row r="4723" ht="12.75">
      <c r="E4723" s="9"/>
    </row>
    <row r="4724" ht="12.75">
      <c r="E4724" s="9"/>
    </row>
    <row r="4725" ht="12.75">
      <c r="E4725" s="9"/>
    </row>
    <row r="4726" ht="12.75">
      <c r="E4726" s="9"/>
    </row>
    <row r="4727" ht="12.75">
      <c r="E4727" s="9"/>
    </row>
    <row r="4728" ht="12.75">
      <c r="E4728" s="9"/>
    </row>
    <row r="4729" ht="12.75">
      <c r="E4729" s="9"/>
    </row>
    <row r="4730" ht="12.75">
      <c r="E4730" s="9"/>
    </row>
    <row r="4731" ht="12.75">
      <c r="E4731" s="9"/>
    </row>
    <row r="4732" ht="12.75">
      <c r="E4732" s="9"/>
    </row>
    <row r="4733" ht="12.75">
      <c r="E4733" s="9"/>
    </row>
    <row r="4734" ht="12.75">
      <c r="E4734" s="9"/>
    </row>
    <row r="4735" ht="12.75">
      <c r="E4735" s="9"/>
    </row>
    <row r="4736" ht="12.75">
      <c r="E4736" s="9"/>
    </row>
    <row r="4737" ht="12.75">
      <c r="E4737" s="9"/>
    </row>
    <row r="4738" ht="12.75">
      <c r="E4738" s="9"/>
    </row>
    <row r="4739" ht="12.75">
      <c r="E4739" s="9"/>
    </row>
    <row r="4740" ht="12.75">
      <c r="E4740" s="9"/>
    </row>
    <row r="4741" ht="12.75">
      <c r="E4741" s="9"/>
    </row>
    <row r="4742" ht="12.75">
      <c r="E4742" s="9"/>
    </row>
    <row r="4743" ht="12.75">
      <c r="E4743" s="9"/>
    </row>
    <row r="4744" ht="12.75">
      <c r="E4744" s="9"/>
    </row>
    <row r="4745" ht="12.75">
      <c r="E4745" s="9"/>
    </row>
    <row r="4746" ht="12.75">
      <c r="E4746" s="9"/>
    </row>
    <row r="4747" ht="12.75">
      <c r="E4747" s="9"/>
    </row>
    <row r="4748" ht="12.75">
      <c r="E4748" s="9"/>
    </row>
    <row r="4749" ht="12.75">
      <c r="E4749" s="9"/>
    </row>
    <row r="4750" ht="12.75">
      <c r="E4750" s="9"/>
    </row>
    <row r="4751" ht="12.75">
      <c r="E4751" s="9"/>
    </row>
    <row r="4752" ht="12.75">
      <c r="E4752" s="9"/>
    </row>
    <row r="4753" ht="12.75">
      <c r="E4753" s="9"/>
    </row>
    <row r="4754" ht="12.75">
      <c r="E4754" s="9"/>
    </row>
    <row r="4755" ht="12.75">
      <c r="E4755" s="9"/>
    </row>
    <row r="4756" ht="12.75">
      <c r="E4756" s="9"/>
    </row>
    <row r="4757" ht="12.75">
      <c r="E4757" s="9"/>
    </row>
    <row r="4758" ht="12.75">
      <c r="E4758" s="9"/>
    </row>
    <row r="4759" ht="12.75">
      <c r="E4759" s="9"/>
    </row>
    <row r="4760" ht="12.75">
      <c r="E4760" s="9"/>
    </row>
    <row r="4761" ht="12.75">
      <c r="E4761" s="9"/>
    </row>
    <row r="4762" ht="12.75">
      <c r="E4762" s="9"/>
    </row>
    <row r="4763" ht="12.75">
      <c r="E4763" s="9"/>
    </row>
    <row r="4764" ht="12.75">
      <c r="E4764" s="9"/>
    </row>
    <row r="4765" ht="12.75">
      <c r="E4765" s="9"/>
    </row>
    <row r="4766" ht="12.75">
      <c r="E4766" s="9"/>
    </row>
    <row r="4767" ht="12.75">
      <c r="E4767" s="9"/>
    </row>
    <row r="4768" ht="12.75">
      <c r="E4768" s="9"/>
    </row>
    <row r="4769" ht="12.75">
      <c r="E4769" s="9"/>
    </row>
    <row r="4770" ht="12.75">
      <c r="E4770" s="9"/>
    </row>
    <row r="4771" ht="12.75">
      <c r="E4771" s="9"/>
    </row>
    <row r="4772" ht="12.75">
      <c r="E4772" s="9"/>
    </row>
    <row r="4773" ht="12.75">
      <c r="E4773" s="9"/>
    </row>
    <row r="4774" ht="12.75">
      <c r="E4774" s="9"/>
    </row>
    <row r="4775" ht="12.75">
      <c r="E4775" s="9"/>
    </row>
    <row r="4776" ht="12.75">
      <c r="E4776" s="9"/>
    </row>
    <row r="4777" ht="12.75">
      <c r="E4777" s="9"/>
    </row>
    <row r="4778" ht="12.75">
      <c r="E4778" s="9"/>
    </row>
    <row r="4779" ht="12.75">
      <c r="E4779" s="9"/>
    </row>
    <row r="4780" ht="12.75">
      <c r="E4780" s="9"/>
    </row>
    <row r="4781" ht="12.75">
      <c r="E4781" s="9"/>
    </row>
    <row r="4782" ht="12.75">
      <c r="E4782" s="9"/>
    </row>
    <row r="4783" ht="12.75">
      <c r="E4783" s="9"/>
    </row>
    <row r="4784" ht="12.75">
      <c r="E4784" s="9"/>
    </row>
    <row r="4785" ht="12.75">
      <c r="E4785" s="9"/>
    </row>
    <row r="4786" ht="12.75">
      <c r="E4786" s="9"/>
    </row>
    <row r="4787" ht="12.75">
      <c r="E4787" s="9"/>
    </row>
    <row r="4788" ht="12.75">
      <c r="E4788" s="9"/>
    </row>
    <row r="4789" ht="12.75">
      <c r="E4789" s="9"/>
    </row>
    <row r="4790" ht="12.75">
      <c r="E4790" s="9"/>
    </row>
    <row r="4791" ht="12.75">
      <c r="E4791" s="9"/>
    </row>
    <row r="4792" ht="12.75">
      <c r="E4792" s="9"/>
    </row>
    <row r="4793" ht="12.75">
      <c r="E4793" s="9"/>
    </row>
    <row r="4794" ht="12.75">
      <c r="E4794" s="9"/>
    </row>
    <row r="4795" ht="12.75">
      <c r="E4795" s="9"/>
    </row>
    <row r="4796" ht="12.75">
      <c r="E4796" s="9"/>
    </row>
    <row r="4797" ht="12.75">
      <c r="E4797" s="9"/>
    </row>
    <row r="4798" ht="12.75">
      <c r="E4798" s="9"/>
    </row>
    <row r="4799" ht="12.75">
      <c r="E4799" s="9"/>
    </row>
    <row r="4800" ht="12.75">
      <c r="E4800" s="9"/>
    </row>
    <row r="4801" ht="12.75">
      <c r="E4801" s="9"/>
    </row>
    <row r="4802" ht="12.75">
      <c r="E4802" s="9"/>
    </row>
    <row r="4803" ht="12.75">
      <c r="E4803" s="9"/>
    </row>
    <row r="4804" ht="12.75">
      <c r="E4804" s="9"/>
    </row>
    <row r="4805" ht="12.75">
      <c r="E4805" s="9"/>
    </row>
    <row r="4806" ht="12.75">
      <c r="E4806" s="9"/>
    </row>
    <row r="4807" ht="12.75">
      <c r="E4807" s="9"/>
    </row>
    <row r="4808" ht="12.75">
      <c r="E4808" s="9"/>
    </row>
    <row r="4809" ht="12.75">
      <c r="E4809" s="9"/>
    </row>
    <row r="4810" ht="12.75">
      <c r="E4810" s="9"/>
    </row>
    <row r="4811" ht="12.75">
      <c r="E4811" s="9"/>
    </row>
    <row r="4812" ht="12.75">
      <c r="E4812" s="9"/>
    </row>
    <row r="4813" ht="12.75">
      <c r="E4813" s="9"/>
    </row>
    <row r="4814" ht="12.75">
      <c r="E4814" s="9"/>
    </row>
    <row r="4815" ht="12.75">
      <c r="E4815" s="9"/>
    </row>
    <row r="4816" ht="12.75">
      <c r="E4816" s="9"/>
    </row>
    <row r="4817" ht="12.75">
      <c r="E4817" s="9"/>
    </row>
    <row r="4818" ht="12.75">
      <c r="E4818" s="9"/>
    </row>
    <row r="4819" ht="12.75">
      <c r="E4819" s="9"/>
    </row>
    <row r="4820" ht="12.75">
      <c r="E4820" s="9"/>
    </row>
    <row r="4821" ht="12.75">
      <c r="E4821" s="9"/>
    </row>
    <row r="4822" ht="12.75">
      <c r="E4822" s="9"/>
    </row>
    <row r="4823" ht="12.75">
      <c r="E4823" s="9"/>
    </row>
    <row r="4824" ht="12.75">
      <c r="E4824" s="9"/>
    </row>
    <row r="4825" ht="12.75">
      <c r="E4825" s="9"/>
    </row>
    <row r="4826" ht="12.75">
      <c r="E4826" s="9"/>
    </row>
    <row r="4827" ht="12.75">
      <c r="E4827" s="9"/>
    </row>
    <row r="4828" ht="12.75">
      <c r="E4828" s="9"/>
    </row>
    <row r="4829" ht="12.75">
      <c r="E4829" s="9"/>
    </row>
    <row r="4830" ht="12.75">
      <c r="E4830" s="9"/>
    </row>
    <row r="4831" ht="12.75">
      <c r="E4831" s="9"/>
    </row>
    <row r="4832" ht="12.75">
      <c r="E4832" s="9"/>
    </row>
    <row r="4833" ht="12.75">
      <c r="E4833" s="9"/>
    </row>
    <row r="4834" ht="12.75">
      <c r="E4834" s="9"/>
    </row>
    <row r="4835" ht="12.75">
      <c r="E4835" s="9"/>
    </row>
    <row r="4836" ht="12.75">
      <c r="E4836" s="9"/>
    </row>
    <row r="4837" ht="12.75">
      <c r="E4837" s="9"/>
    </row>
    <row r="4838" ht="12.75">
      <c r="E4838" s="9"/>
    </row>
    <row r="4839" ht="12.75">
      <c r="E4839" s="9"/>
    </row>
    <row r="4840" ht="12.75">
      <c r="E4840" s="9"/>
    </row>
    <row r="4841" ht="12.75">
      <c r="E4841" s="9"/>
    </row>
    <row r="4842" ht="12.75">
      <c r="E4842" s="9"/>
    </row>
    <row r="4843" ht="12.75">
      <c r="E4843" s="9"/>
    </row>
    <row r="4844" ht="12.75">
      <c r="E4844" s="9"/>
    </row>
    <row r="4845" ht="12.75">
      <c r="E4845" s="9"/>
    </row>
    <row r="4846" ht="12.75">
      <c r="E4846" s="9"/>
    </row>
    <row r="4847" ht="12.75">
      <c r="E4847" s="9"/>
    </row>
    <row r="4848" ht="12.75">
      <c r="E4848" s="9"/>
    </row>
    <row r="4849" ht="12.75">
      <c r="E4849" s="9"/>
    </row>
    <row r="4850" ht="12.75">
      <c r="E4850" s="9"/>
    </row>
    <row r="4851" ht="12.75">
      <c r="E4851" s="9"/>
    </row>
    <row r="4852" ht="12.75">
      <c r="E4852" s="9"/>
    </row>
    <row r="4853" ht="12.75">
      <c r="E4853" s="9"/>
    </row>
    <row r="4854" ht="12.75">
      <c r="E4854" s="9"/>
    </row>
    <row r="4855" ht="12.75">
      <c r="E4855" s="9"/>
    </row>
    <row r="4856" ht="12.75">
      <c r="E4856" s="9"/>
    </row>
    <row r="4857" ht="12.75">
      <c r="E4857" s="9"/>
    </row>
    <row r="4858" ht="12.75">
      <c r="E4858" s="9"/>
    </row>
    <row r="4859" ht="12.75">
      <c r="E4859" s="9"/>
    </row>
    <row r="4860" ht="12.75">
      <c r="E4860" s="9"/>
    </row>
    <row r="4861" ht="12.75">
      <c r="E4861" s="9"/>
    </row>
    <row r="4862" ht="12.75">
      <c r="E4862" s="9"/>
    </row>
    <row r="4863" ht="12.75">
      <c r="E4863" s="9"/>
    </row>
    <row r="4864" ht="12.75">
      <c r="E4864" s="9"/>
    </row>
    <row r="4865" ht="12.75">
      <c r="E4865" s="9"/>
    </row>
    <row r="4866" ht="12.75">
      <c r="E4866" s="9"/>
    </row>
    <row r="4867" ht="12.75">
      <c r="E4867" s="9"/>
    </row>
    <row r="4868" ht="12.75">
      <c r="E4868" s="9"/>
    </row>
    <row r="4869" ht="12.75">
      <c r="E4869" s="9"/>
    </row>
    <row r="4870" ht="12.75">
      <c r="E4870" s="9"/>
    </row>
    <row r="4871" ht="12.75">
      <c r="E4871" s="9"/>
    </row>
    <row r="4872" ht="12.75">
      <c r="E4872" s="9"/>
    </row>
    <row r="4873" ht="12.75">
      <c r="E4873" s="9"/>
    </row>
    <row r="4874" ht="12.75">
      <c r="E4874" s="9"/>
    </row>
    <row r="4875" ht="12.75">
      <c r="E4875" s="9"/>
    </row>
    <row r="4876" ht="12.75">
      <c r="E4876" s="9"/>
    </row>
    <row r="4877" ht="12.75">
      <c r="E4877" s="9"/>
    </row>
    <row r="4878" ht="12.75">
      <c r="E4878" s="9"/>
    </row>
    <row r="4879" ht="12.75">
      <c r="E4879" s="9"/>
    </row>
    <row r="4880" ht="12.75">
      <c r="E4880" s="9"/>
    </row>
    <row r="4881" ht="12.75">
      <c r="E4881" s="9"/>
    </row>
    <row r="4882" ht="12.75">
      <c r="E4882" s="9"/>
    </row>
    <row r="4883" ht="12.75">
      <c r="E4883" s="9"/>
    </row>
    <row r="4884" ht="12.75">
      <c r="E4884" s="9"/>
    </row>
    <row r="4885" ht="12.75">
      <c r="E4885" s="9"/>
    </row>
    <row r="4886" ht="12.75">
      <c r="E4886" s="9"/>
    </row>
    <row r="4887" ht="12.75">
      <c r="E4887" s="9"/>
    </row>
    <row r="4888" ht="12.75">
      <c r="E4888" s="9"/>
    </row>
    <row r="4889" ht="12.75">
      <c r="E4889" s="9"/>
    </row>
    <row r="4890" ht="12.75">
      <c r="E4890" s="9"/>
    </row>
    <row r="4891" ht="12.75">
      <c r="E4891" s="9"/>
    </row>
    <row r="4892" ht="12.75">
      <c r="E4892" s="9"/>
    </row>
    <row r="4893" ht="12.75">
      <c r="E4893" s="9"/>
    </row>
    <row r="4894" ht="12.75">
      <c r="E4894" s="9"/>
    </row>
    <row r="4895" ht="12.75">
      <c r="E4895" s="9"/>
    </row>
    <row r="4896" ht="12.75">
      <c r="E4896" s="9"/>
    </row>
    <row r="4897" ht="12.75">
      <c r="E4897" s="9"/>
    </row>
    <row r="4898" ht="12.75">
      <c r="E4898" s="9"/>
    </row>
    <row r="4899" ht="12.75">
      <c r="E4899" s="9"/>
    </row>
    <row r="4900" ht="12.75">
      <c r="E4900" s="9"/>
    </row>
    <row r="4901" ht="12.75">
      <c r="E4901" s="9"/>
    </row>
    <row r="4902" ht="12.75">
      <c r="E4902" s="9"/>
    </row>
    <row r="4903" ht="12.75">
      <c r="E4903" s="9"/>
    </row>
    <row r="4904" ht="12.75">
      <c r="E4904" s="9"/>
    </row>
    <row r="4905" ht="12.75">
      <c r="E4905" s="9"/>
    </row>
    <row r="4906" ht="12.75">
      <c r="E4906" s="9"/>
    </row>
    <row r="4907" ht="12.75">
      <c r="E4907" s="9"/>
    </row>
    <row r="4908" ht="12.75">
      <c r="E4908" s="9"/>
    </row>
    <row r="4909" ht="12.75">
      <c r="E4909" s="9"/>
    </row>
    <row r="4910" ht="12.75">
      <c r="E4910" s="9"/>
    </row>
    <row r="4911" ht="12.75">
      <c r="E4911" s="9"/>
    </row>
    <row r="4912" ht="12.75">
      <c r="E4912" s="9"/>
    </row>
    <row r="4913" ht="12.75">
      <c r="E4913" s="9"/>
    </row>
    <row r="4914" ht="12.75">
      <c r="E4914" s="9"/>
    </row>
    <row r="4915" ht="12.75">
      <c r="E4915" s="9"/>
    </row>
    <row r="4916" ht="12.75">
      <c r="E4916" s="9"/>
    </row>
    <row r="4917" ht="12.75">
      <c r="E4917" s="9"/>
    </row>
    <row r="4918" ht="12.75">
      <c r="E4918" s="9"/>
    </row>
    <row r="4919" ht="12.75">
      <c r="E4919" s="9"/>
    </row>
    <row r="4920" ht="12.75">
      <c r="E4920" s="9"/>
    </row>
    <row r="4921" ht="12.75">
      <c r="E4921" s="9"/>
    </row>
    <row r="4922" ht="12.75">
      <c r="E4922" s="9"/>
    </row>
    <row r="4923" ht="12.75">
      <c r="E4923" s="9"/>
    </row>
    <row r="4924" ht="12.75">
      <c r="E4924" s="9"/>
    </row>
    <row r="4925" ht="12.75">
      <c r="E4925" s="9"/>
    </row>
    <row r="4926" ht="12.75">
      <c r="E4926" s="9"/>
    </row>
    <row r="4927" ht="12.75">
      <c r="E4927" s="9"/>
    </row>
    <row r="4928" ht="12.75">
      <c r="E4928" s="9"/>
    </row>
    <row r="4929" ht="12.75">
      <c r="E4929" s="9"/>
    </row>
    <row r="4930" ht="12.75">
      <c r="E4930" s="9"/>
    </row>
    <row r="4931" ht="12.75">
      <c r="E4931" s="9"/>
    </row>
    <row r="4932" ht="12.75">
      <c r="E4932" s="9"/>
    </row>
    <row r="4933" ht="12.75">
      <c r="E4933" s="9"/>
    </row>
    <row r="4934" ht="12.75">
      <c r="E4934" s="9"/>
    </row>
    <row r="4935" ht="12.75">
      <c r="E4935" s="9"/>
    </row>
    <row r="4936" ht="12.75">
      <c r="E4936" s="9"/>
    </row>
    <row r="4937" ht="12.75">
      <c r="E4937" s="9"/>
    </row>
  </sheetData>
  <sheetProtection/>
  <mergeCells count="2">
    <mergeCell ref="B3:F3"/>
    <mergeCell ref="B4:F4"/>
  </mergeCells>
  <printOptions/>
  <pageMargins left="0.24" right="0.37" top="0.7" bottom="0.72" header="0.71" footer="0.71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47"/>
  <sheetViews>
    <sheetView showGridLines="0" zoomScalePageLayoutView="0" workbookViewId="0" topLeftCell="B103">
      <selection activeCell="C16" sqref="C16"/>
    </sheetView>
  </sheetViews>
  <sheetFormatPr defaultColWidth="9.140625" defaultRowHeight="12.75"/>
  <cols>
    <col min="1" max="1" width="6.140625" style="4" hidden="1" customWidth="1"/>
    <col min="2" max="2" width="86.28125" style="4" customWidth="1"/>
    <col min="3" max="3" width="23.00390625" style="4" customWidth="1"/>
    <col min="4" max="4" width="13.140625" style="4" bestFit="1" customWidth="1"/>
    <col min="5" max="5" width="11.28125" style="4" bestFit="1" customWidth="1"/>
    <col min="6" max="6" width="10.140625" style="95" bestFit="1" customWidth="1"/>
    <col min="7" max="7" width="12.28125" style="10" bestFit="1" customWidth="1"/>
    <col min="8" max="8" width="11.57421875" style="3" bestFit="1" customWidth="1"/>
    <col min="9" max="9" width="10.7109375" style="4" bestFit="1" customWidth="1"/>
    <col min="10" max="16384" width="9.140625" style="4" customWidth="1"/>
  </cols>
  <sheetData>
    <row r="1" spans="1:6" ht="18.75" customHeight="1">
      <c r="A1" s="4" t="s">
        <v>78</v>
      </c>
      <c r="B1" s="1" t="s">
        <v>24</v>
      </c>
      <c r="C1" s="1"/>
      <c r="D1" s="1"/>
      <c r="E1" s="1"/>
      <c r="F1" s="67"/>
    </row>
    <row r="2" spans="2:6" ht="13.5" thickBot="1">
      <c r="B2" s="5"/>
      <c r="C2" s="6"/>
      <c r="D2" s="6"/>
      <c r="E2" s="7"/>
      <c r="F2" s="68"/>
    </row>
    <row r="3" spans="2:6" ht="12.75">
      <c r="B3" s="280" t="s">
        <v>373</v>
      </c>
      <c r="C3" s="281"/>
      <c r="D3" s="281"/>
      <c r="E3" s="281"/>
      <c r="F3" s="282"/>
    </row>
    <row r="4" spans="2:6" ht="13.5" thickBot="1">
      <c r="B4" s="286" t="s">
        <v>71</v>
      </c>
      <c r="C4" s="287"/>
      <c r="D4" s="287"/>
      <c r="E4" s="287"/>
      <c r="F4" s="288"/>
    </row>
    <row r="5" spans="2:6" ht="39" thickBot="1">
      <c r="B5" s="69" t="s">
        <v>16</v>
      </c>
      <c r="C5" s="70" t="s">
        <v>38</v>
      </c>
      <c r="D5" s="71" t="s">
        <v>6</v>
      </c>
      <c r="E5" s="72" t="s">
        <v>1</v>
      </c>
      <c r="F5" s="73" t="s">
        <v>2</v>
      </c>
    </row>
    <row r="6" spans="2:6" ht="12.75">
      <c r="B6" s="29"/>
      <c r="C6" s="74"/>
      <c r="D6" s="23"/>
      <c r="E6" s="75"/>
      <c r="F6" s="76"/>
    </row>
    <row r="7" spans="2:6" ht="12.75">
      <c r="B7" s="66" t="s">
        <v>3</v>
      </c>
      <c r="C7" s="77"/>
      <c r="D7" s="23"/>
      <c r="E7" s="78"/>
      <c r="F7" s="28"/>
    </row>
    <row r="8" spans="2:6" ht="12.75">
      <c r="B8" s="66" t="s">
        <v>22</v>
      </c>
      <c r="C8" s="77"/>
      <c r="D8" s="23"/>
      <c r="E8" s="98"/>
      <c r="F8" s="98"/>
    </row>
    <row r="9" spans="2:6" ht="12.75">
      <c r="B9" s="66" t="s">
        <v>62</v>
      </c>
      <c r="C9" s="77"/>
      <c r="D9" s="23"/>
      <c r="E9" s="98"/>
      <c r="F9" s="98"/>
    </row>
    <row r="10" spans="1:10" ht="12.75">
      <c r="A10" s="4" t="s">
        <v>241</v>
      </c>
      <c r="B10" s="29" t="s">
        <v>454</v>
      </c>
      <c r="C10" s="158" t="s">
        <v>327</v>
      </c>
      <c r="D10" s="99">
        <v>450000</v>
      </c>
      <c r="E10" s="98">
        <v>456.5475</v>
      </c>
      <c r="F10" s="137">
        <f>ROUND(+E10/$E$68*100,2)</f>
        <v>6.95</v>
      </c>
      <c r="G10" s="224"/>
      <c r="H10" s="83"/>
      <c r="I10" s="9"/>
      <c r="J10" s="9"/>
    </row>
    <row r="11" spans="1:10" ht="12.75">
      <c r="A11" s="4" t="s">
        <v>240</v>
      </c>
      <c r="B11" s="29" t="s">
        <v>343</v>
      </c>
      <c r="C11" s="158" t="s">
        <v>139</v>
      </c>
      <c r="D11" s="99">
        <v>450000</v>
      </c>
      <c r="E11" s="98">
        <v>455.82885</v>
      </c>
      <c r="F11" s="137">
        <f>ROUND(+E11/$E$68*100,2)</f>
        <v>6.94</v>
      </c>
      <c r="G11" s="224"/>
      <c r="H11" s="83"/>
      <c r="I11" s="9"/>
      <c r="J11" s="9"/>
    </row>
    <row r="12" spans="1:10" ht="12.75">
      <c r="A12" s="4" t="s">
        <v>238</v>
      </c>
      <c r="B12" s="29" t="s">
        <v>451</v>
      </c>
      <c r="C12" s="158" t="s">
        <v>146</v>
      </c>
      <c r="D12" s="99">
        <v>250000</v>
      </c>
      <c r="E12" s="98">
        <v>230.43525</v>
      </c>
      <c r="F12" s="137">
        <f>ROUND(+E12/$E$68*100,2)</f>
        <v>3.51</v>
      </c>
      <c r="G12" s="224"/>
      <c r="H12" s="83"/>
      <c r="I12" s="9"/>
      <c r="J12" s="9"/>
    </row>
    <row r="13" spans="1:10" ht="13.5" thickBot="1">
      <c r="A13" s="4" t="s">
        <v>239</v>
      </c>
      <c r="B13" s="29" t="s">
        <v>342</v>
      </c>
      <c r="C13" s="158" t="s">
        <v>137</v>
      </c>
      <c r="D13" s="99">
        <v>2205</v>
      </c>
      <c r="E13" s="98">
        <v>2.2088235000000003</v>
      </c>
      <c r="F13" s="137">
        <f>ROUND(+E13/$E$68*100,2)</f>
        <v>0.03</v>
      </c>
      <c r="G13" s="224"/>
      <c r="H13" s="83"/>
      <c r="I13" s="9"/>
      <c r="J13" s="9"/>
    </row>
    <row r="14" spans="2:8" ht="13.5" thickBot="1">
      <c r="B14" s="66" t="s">
        <v>4</v>
      </c>
      <c r="C14" s="158"/>
      <c r="D14" s="99"/>
      <c r="E14" s="82">
        <f>SUM(E10:E13)+0.01</f>
        <v>1145.0304235</v>
      </c>
      <c r="F14" s="142">
        <f>+E14/$E$68*100</f>
        <v>17.425747750250327</v>
      </c>
      <c r="G14" s="83"/>
      <c r="H14" s="83"/>
    </row>
    <row r="15" spans="2:6" ht="12.75">
      <c r="B15" s="12" t="s">
        <v>11</v>
      </c>
      <c r="C15" s="159"/>
      <c r="D15" s="99"/>
      <c r="E15" s="78"/>
      <c r="F15" s="143"/>
    </row>
    <row r="16" spans="2:6" ht="12.75">
      <c r="B16" s="12" t="s">
        <v>20</v>
      </c>
      <c r="C16" s="159"/>
      <c r="D16" s="99"/>
      <c r="E16" s="136"/>
      <c r="F16" s="138"/>
    </row>
    <row r="17" spans="1:10" ht="12.75">
      <c r="A17" s="4" t="s">
        <v>242</v>
      </c>
      <c r="B17" s="29" t="s">
        <v>452</v>
      </c>
      <c r="C17" s="159" t="s">
        <v>135</v>
      </c>
      <c r="D17" s="99">
        <v>500000</v>
      </c>
      <c r="E17" s="98">
        <v>499.7605</v>
      </c>
      <c r="F17" s="137">
        <f>ROUND(+E17/$E$68*100,2)-0.01</f>
        <v>7.6000000000000005</v>
      </c>
      <c r="G17" s="224"/>
      <c r="H17" s="83"/>
      <c r="I17" s="9"/>
      <c r="J17" s="9"/>
    </row>
    <row r="18" spans="1:10" ht="12.75">
      <c r="A18" s="4" t="s">
        <v>158</v>
      </c>
      <c r="B18" s="29" t="s">
        <v>335</v>
      </c>
      <c r="C18" s="159" t="s">
        <v>136</v>
      </c>
      <c r="D18" s="99">
        <v>150000</v>
      </c>
      <c r="E18" s="98">
        <v>149.67915</v>
      </c>
      <c r="F18" s="137">
        <f>ROUND(+E18/$E$68*100,2)</f>
        <v>2.28</v>
      </c>
      <c r="G18" s="224"/>
      <c r="H18" s="83"/>
      <c r="I18" s="9"/>
      <c r="J18" s="9"/>
    </row>
    <row r="19" spans="1:10" ht="13.5" thickBot="1">
      <c r="A19" s="4" t="s">
        <v>154</v>
      </c>
      <c r="B19" s="29" t="s">
        <v>389</v>
      </c>
      <c r="C19" s="159" t="s">
        <v>136</v>
      </c>
      <c r="D19" s="99">
        <v>100000</v>
      </c>
      <c r="E19" s="98">
        <v>99.7851</v>
      </c>
      <c r="F19" s="137">
        <f>ROUND(+E19/$E$68*100,2)</f>
        <v>1.52</v>
      </c>
      <c r="G19" s="224"/>
      <c r="H19" s="83"/>
      <c r="I19" s="9"/>
      <c r="J19" s="9"/>
    </row>
    <row r="20" spans="2:8" ht="13.5" thickBot="1">
      <c r="B20" s="66" t="s">
        <v>4</v>
      </c>
      <c r="C20" s="141"/>
      <c r="D20" s="38"/>
      <c r="E20" s="82">
        <f>SUM(E17:E19)+0.001</f>
        <v>749.2257500000001</v>
      </c>
      <c r="F20" s="142">
        <f>+E20/$E$68*100</f>
        <v>11.402158981579333</v>
      </c>
      <c r="G20" s="83"/>
      <c r="H20" s="83"/>
    </row>
    <row r="21" spans="2:6" ht="12.75">
      <c r="B21" s="66" t="s">
        <v>39</v>
      </c>
      <c r="C21" s="141"/>
      <c r="D21" s="38"/>
      <c r="E21" s="78"/>
      <c r="F21" s="143"/>
    </row>
    <row r="22" spans="2:6" ht="12.75">
      <c r="B22" s="52" t="s">
        <v>22</v>
      </c>
      <c r="C22" s="141"/>
      <c r="D22" s="38"/>
      <c r="E22" s="78"/>
      <c r="F22" s="143"/>
    </row>
    <row r="23" spans="1:10" ht="12.75">
      <c r="A23" s="4" t="s">
        <v>217</v>
      </c>
      <c r="B23" s="29" t="s">
        <v>412</v>
      </c>
      <c r="C23" s="158" t="s">
        <v>52</v>
      </c>
      <c r="D23" s="99">
        <v>151470</v>
      </c>
      <c r="E23" s="80">
        <v>468.723915</v>
      </c>
      <c r="F23" s="178">
        <f aca="true" t="shared" si="0" ref="F23:F62">ROUND(+E23/$E$68*100,2)</f>
        <v>7.13</v>
      </c>
      <c r="G23" s="224"/>
      <c r="H23" s="83"/>
      <c r="I23" s="9"/>
      <c r="J23" s="9"/>
    </row>
    <row r="24" spans="1:10" ht="12.75">
      <c r="A24" s="4" t="s">
        <v>214</v>
      </c>
      <c r="B24" s="29" t="s">
        <v>413</v>
      </c>
      <c r="C24" s="158" t="s">
        <v>51</v>
      </c>
      <c r="D24" s="99">
        <v>35290</v>
      </c>
      <c r="E24" s="80">
        <v>368.85108</v>
      </c>
      <c r="F24" s="178">
        <f t="shared" si="0"/>
        <v>5.61</v>
      </c>
      <c r="G24" s="224"/>
      <c r="H24" s="83"/>
      <c r="I24" s="9"/>
      <c r="J24" s="9"/>
    </row>
    <row r="25" spans="1:10" ht="12.75">
      <c r="A25" s="4" t="s">
        <v>197</v>
      </c>
      <c r="B25" s="29" t="s">
        <v>414</v>
      </c>
      <c r="C25" s="158" t="s">
        <v>49</v>
      </c>
      <c r="D25" s="99">
        <v>42850</v>
      </c>
      <c r="E25" s="80">
        <v>354.048125</v>
      </c>
      <c r="F25" s="178">
        <f t="shared" si="0"/>
        <v>5.39</v>
      </c>
      <c r="G25" s="224"/>
      <c r="H25" s="83"/>
      <c r="I25" s="9"/>
      <c r="J25" s="9"/>
    </row>
    <row r="26" spans="1:10" ht="12.75">
      <c r="A26" s="4" t="s">
        <v>198</v>
      </c>
      <c r="B26" s="29" t="s">
        <v>417</v>
      </c>
      <c r="C26" s="158" t="s">
        <v>59</v>
      </c>
      <c r="D26" s="99">
        <v>42000</v>
      </c>
      <c r="E26" s="80">
        <v>324.618</v>
      </c>
      <c r="F26" s="178">
        <f>ROUND(+E26/$E$68*100,2)+0.01</f>
        <v>4.95</v>
      </c>
      <c r="G26" s="224"/>
      <c r="H26" s="83"/>
      <c r="I26" s="9"/>
      <c r="J26" s="9"/>
    </row>
    <row r="27" spans="1:10" ht="12.75">
      <c r="A27" s="4" t="s">
        <v>203</v>
      </c>
      <c r="B27" s="29" t="s">
        <v>415</v>
      </c>
      <c r="C27" s="158" t="s">
        <v>51</v>
      </c>
      <c r="D27" s="99">
        <v>48800</v>
      </c>
      <c r="E27" s="80">
        <v>305.1708</v>
      </c>
      <c r="F27" s="178">
        <f t="shared" si="0"/>
        <v>4.64</v>
      </c>
      <c r="G27" s="224"/>
      <c r="H27" s="83"/>
      <c r="I27" s="9"/>
      <c r="J27" s="9"/>
    </row>
    <row r="28" spans="1:10" ht="12.75">
      <c r="A28" s="4" t="s">
        <v>199</v>
      </c>
      <c r="B28" s="29" t="s">
        <v>416</v>
      </c>
      <c r="C28" s="158" t="s">
        <v>56</v>
      </c>
      <c r="D28" s="99">
        <v>10270</v>
      </c>
      <c r="E28" s="80">
        <v>296.736245</v>
      </c>
      <c r="F28" s="178">
        <f t="shared" si="0"/>
        <v>4.52</v>
      </c>
      <c r="G28" s="224"/>
      <c r="H28" s="83"/>
      <c r="I28" s="9"/>
      <c r="J28" s="9"/>
    </row>
    <row r="29" spans="1:10" ht="12.75">
      <c r="A29" s="4" t="s">
        <v>200</v>
      </c>
      <c r="B29" s="29" t="s">
        <v>418</v>
      </c>
      <c r="C29" s="158" t="s">
        <v>61</v>
      </c>
      <c r="D29" s="99">
        <v>17000</v>
      </c>
      <c r="E29" s="80">
        <v>232.254</v>
      </c>
      <c r="F29" s="178">
        <f t="shared" si="0"/>
        <v>3.53</v>
      </c>
      <c r="G29" s="224"/>
      <c r="H29" s="83"/>
      <c r="I29" s="9"/>
      <c r="J29" s="9"/>
    </row>
    <row r="30" spans="1:10" ht="12.75">
      <c r="A30" s="4" t="s">
        <v>208</v>
      </c>
      <c r="B30" s="29" t="s">
        <v>109</v>
      </c>
      <c r="C30" s="158" t="s">
        <v>51</v>
      </c>
      <c r="D30" s="99">
        <v>9070</v>
      </c>
      <c r="E30" s="80">
        <v>187.998425</v>
      </c>
      <c r="F30" s="178">
        <f t="shared" si="0"/>
        <v>2.86</v>
      </c>
      <c r="G30" s="224"/>
      <c r="H30" s="83"/>
      <c r="I30" s="9"/>
      <c r="J30" s="9"/>
    </row>
    <row r="31" spans="1:10" ht="12.75">
      <c r="A31" s="4" t="s">
        <v>224</v>
      </c>
      <c r="B31" s="29" t="s">
        <v>420</v>
      </c>
      <c r="C31" s="158" t="s">
        <v>56</v>
      </c>
      <c r="D31" s="99">
        <v>10270</v>
      </c>
      <c r="E31" s="80">
        <v>161.829525</v>
      </c>
      <c r="F31" s="178">
        <f t="shared" si="0"/>
        <v>2.46</v>
      </c>
      <c r="G31" s="224"/>
      <c r="H31" s="83"/>
      <c r="I31" s="9"/>
      <c r="J31" s="9"/>
    </row>
    <row r="32" spans="1:10" ht="12.75">
      <c r="A32" s="4" t="s">
        <v>207</v>
      </c>
      <c r="B32" s="29" t="s">
        <v>419</v>
      </c>
      <c r="C32" s="158" t="s">
        <v>54</v>
      </c>
      <c r="D32" s="99">
        <v>41900</v>
      </c>
      <c r="E32" s="80">
        <v>159.11525</v>
      </c>
      <c r="F32" s="178">
        <f t="shared" si="0"/>
        <v>2.42</v>
      </c>
      <c r="G32" s="224"/>
      <c r="H32" s="83"/>
      <c r="I32" s="9"/>
      <c r="J32" s="9"/>
    </row>
    <row r="33" spans="1:10" ht="12.75">
      <c r="A33" s="4" t="s">
        <v>213</v>
      </c>
      <c r="B33" s="29" t="s">
        <v>421</v>
      </c>
      <c r="C33" s="158" t="s">
        <v>54</v>
      </c>
      <c r="D33" s="99">
        <v>7900</v>
      </c>
      <c r="E33" s="80">
        <v>139.5535</v>
      </c>
      <c r="F33" s="178">
        <f t="shared" si="0"/>
        <v>2.12</v>
      </c>
      <c r="G33" s="224"/>
      <c r="H33" s="83"/>
      <c r="I33" s="9"/>
      <c r="J33" s="9"/>
    </row>
    <row r="34" spans="1:10" ht="12.75">
      <c r="A34" s="4" t="s">
        <v>201</v>
      </c>
      <c r="B34" s="29" t="s">
        <v>422</v>
      </c>
      <c r="C34" s="158" t="s">
        <v>52</v>
      </c>
      <c r="D34" s="99">
        <v>24200</v>
      </c>
      <c r="E34" s="80">
        <v>113.0019</v>
      </c>
      <c r="F34" s="178">
        <f t="shared" si="0"/>
        <v>1.72</v>
      </c>
      <c r="G34" s="224"/>
      <c r="H34" s="83"/>
      <c r="I34" s="9"/>
      <c r="J34" s="9"/>
    </row>
    <row r="35" spans="1:10" ht="12.75">
      <c r="A35" s="4" t="s">
        <v>219</v>
      </c>
      <c r="B35" s="29" t="s">
        <v>423</v>
      </c>
      <c r="C35" s="158" t="s">
        <v>55</v>
      </c>
      <c r="D35" s="99">
        <v>34500</v>
      </c>
      <c r="E35" s="80">
        <v>107.433</v>
      </c>
      <c r="F35" s="178">
        <f t="shared" si="0"/>
        <v>1.63</v>
      </c>
      <c r="G35" s="224"/>
      <c r="H35" s="83"/>
      <c r="I35" s="9"/>
      <c r="J35" s="9"/>
    </row>
    <row r="36" spans="1:10" ht="12.75">
      <c r="A36" s="4" t="s">
        <v>223</v>
      </c>
      <c r="B36" s="29" t="s">
        <v>424</v>
      </c>
      <c r="C36" s="158" t="s">
        <v>60</v>
      </c>
      <c r="D36" s="99">
        <v>33900</v>
      </c>
      <c r="E36" s="80">
        <v>98.90325</v>
      </c>
      <c r="F36" s="178">
        <f t="shared" si="0"/>
        <v>1.51</v>
      </c>
      <c r="G36" s="224"/>
      <c r="H36" s="83"/>
      <c r="I36" s="9"/>
      <c r="J36" s="9"/>
    </row>
    <row r="37" spans="1:10" ht="12.75">
      <c r="A37" s="4" t="s">
        <v>205</v>
      </c>
      <c r="B37" s="29" t="s">
        <v>426</v>
      </c>
      <c r="C37" s="158" t="s">
        <v>54</v>
      </c>
      <c r="D37" s="99">
        <v>10490</v>
      </c>
      <c r="E37" s="80">
        <v>85.907855</v>
      </c>
      <c r="F37" s="178">
        <f t="shared" si="0"/>
        <v>1.31</v>
      </c>
      <c r="G37" s="224"/>
      <c r="H37" s="83"/>
      <c r="I37" s="9"/>
      <c r="J37" s="9"/>
    </row>
    <row r="38" spans="1:10" ht="12.75">
      <c r="A38" s="4" t="s">
        <v>230</v>
      </c>
      <c r="B38" s="29" t="s">
        <v>428</v>
      </c>
      <c r="C38" s="158" t="s">
        <v>63</v>
      </c>
      <c r="D38" s="99">
        <v>53500</v>
      </c>
      <c r="E38" s="80">
        <v>75.94325</v>
      </c>
      <c r="F38" s="178">
        <f t="shared" si="0"/>
        <v>1.16</v>
      </c>
      <c r="G38" s="224"/>
      <c r="H38" s="83"/>
      <c r="I38" s="9"/>
      <c r="J38" s="9"/>
    </row>
    <row r="39" spans="1:10" ht="12.75">
      <c r="A39" s="4" t="s">
        <v>221</v>
      </c>
      <c r="B39" s="29" t="s">
        <v>425</v>
      </c>
      <c r="C39" s="158" t="s">
        <v>51</v>
      </c>
      <c r="D39" s="99">
        <v>5550</v>
      </c>
      <c r="E39" s="80">
        <v>72.18885</v>
      </c>
      <c r="F39" s="178">
        <f t="shared" si="0"/>
        <v>1.1</v>
      </c>
      <c r="G39" s="224"/>
      <c r="H39" s="83"/>
      <c r="I39" s="9"/>
      <c r="J39" s="9"/>
    </row>
    <row r="40" spans="1:10" ht="12.75">
      <c r="A40" s="4" t="s">
        <v>216</v>
      </c>
      <c r="B40" s="29" t="s">
        <v>429</v>
      </c>
      <c r="C40" s="158" t="s">
        <v>48</v>
      </c>
      <c r="D40" s="99">
        <v>8240</v>
      </c>
      <c r="E40" s="80">
        <v>70.97112</v>
      </c>
      <c r="F40" s="178">
        <f t="shared" si="0"/>
        <v>1.08</v>
      </c>
      <c r="G40" s="224"/>
      <c r="H40" s="83"/>
      <c r="I40" s="9"/>
      <c r="J40" s="9"/>
    </row>
    <row r="41" spans="1:10" ht="12.75">
      <c r="A41" s="4" t="s">
        <v>209</v>
      </c>
      <c r="B41" s="29" t="s">
        <v>427</v>
      </c>
      <c r="C41" s="158" t="s">
        <v>148</v>
      </c>
      <c r="D41" s="99">
        <v>7251</v>
      </c>
      <c r="E41" s="80">
        <v>70.73713049999999</v>
      </c>
      <c r="F41" s="178">
        <f t="shared" si="0"/>
        <v>1.08</v>
      </c>
      <c r="G41" s="224"/>
      <c r="H41" s="83"/>
      <c r="I41" s="9"/>
      <c r="J41" s="9"/>
    </row>
    <row r="42" spans="1:10" ht="12.75">
      <c r="A42" s="4" t="s">
        <v>206</v>
      </c>
      <c r="B42" s="29" t="s">
        <v>437</v>
      </c>
      <c r="C42" s="158" t="s">
        <v>57</v>
      </c>
      <c r="D42" s="99">
        <v>2500</v>
      </c>
      <c r="E42" s="80">
        <v>70.3325</v>
      </c>
      <c r="F42" s="178">
        <f t="shared" si="0"/>
        <v>1.07</v>
      </c>
      <c r="G42" s="224"/>
      <c r="H42" s="83"/>
      <c r="I42" s="9"/>
      <c r="J42" s="9"/>
    </row>
    <row r="43" spans="1:10" ht="12.75">
      <c r="A43" s="4" t="s">
        <v>226</v>
      </c>
      <c r="B43" s="29" t="s">
        <v>444</v>
      </c>
      <c r="C43" s="158" t="s">
        <v>51</v>
      </c>
      <c r="D43" s="99">
        <v>16189</v>
      </c>
      <c r="E43" s="80">
        <v>69.43462099999999</v>
      </c>
      <c r="F43" s="178">
        <f t="shared" si="0"/>
        <v>1.06</v>
      </c>
      <c r="G43" s="224"/>
      <c r="H43" s="83"/>
      <c r="I43" s="9"/>
      <c r="J43" s="9"/>
    </row>
    <row r="44" spans="1:10" ht="12.75">
      <c r="A44" s="4" t="s">
        <v>235</v>
      </c>
      <c r="B44" s="29" t="s">
        <v>432</v>
      </c>
      <c r="C44" s="158" t="s">
        <v>48</v>
      </c>
      <c r="D44" s="99">
        <v>3800</v>
      </c>
      <c r="E44" s="80">
        <v>68.3829</v>
      </c>
      <c r="F44" s="178">
        <f>ROUND(+E44/$E$68*100,2)+0.01</f>
        <v>1.05</v>
      </c>
      <c r="G44" s="224"/>
      <c r="H44" s="83"/>
      <c r="I44" s="9"/>
      <c r="J44" s="9"/>
    </row>
    <row r="45" spans="1:10" ht="12.75">
      <c r="A45" s="4" t="s">
        <v>218</v>
      </c>
      <c r="B45" s="29" t="s">
        <v>431</v>
      </c>
      <c r="C45" s="158" t="s">
        <v>48</v>
      </c>
      <c r="D45" s="99">
        <v>24950</v>
      </c>
      <c r="E45" s="80">
        <v>67.152925</v>
      </c>
      <c r="F45" s="178">
        <f t="shared" si="0"/>
        <v>1.02</v>
      </c>
      <c r="G45" s="224"/>
      <c r="H45" s="83"/>
      <c r="I45" s="9"/>
      <c r="J45" s="9"/>
    </row>
    <row r="46" spans="1:10" ht="12.75">
      <c r="A46" s="4" t="s">
        <v>204</v>
      </c>
      <c r="B46" s="29" t="s">
        <v>433</v>
      </c>
      <c r="C46" s="158" t="s">
        <v>49</v>
      </c>
      <c r="D46" s="99">
        <v>45000</v>
      </c>
      <c r="E46" s="80">
        <v>64.62</v>
      </c>
      <c r="F46" s="178">
        <f t="shared" si="0"/>
        <v>0.98</v>
      </c>
      <c r="G46" s="224"/>
      <c r="H46" s="83"/>
      <c r="I46" s="9"/>
      <c r="J46" s="9"/>
    </row>
    <row r="47" spans="1:10" ht="12.75">
      <c r="A47" s="4" t="s">
        <v>211</v>
      </c>
      <c r="B47" s="29" t="s">
        <v>435</v>
      </c>
      <c r="C47" s="158" t="s">
        <v>57</v>
      </c>
      <c r="D47" s="99">
        <v>36000</v>
      </c>
      <c r="E47" s="80">
        <v>62.712</v>
      </c>
      <c r="F47" s="178">
        <f t="shared" si="0"/>
        <v>0.95</v>
      </c>
      <c r="G47" s="224"/>
      <c r="H47" s="83"/>
      <c r="I47" s="9"/>
      <c r="J47" s="9"/>
    </row>
    <row r="48" spans="1:10" ht="12.75">
      <c r="A48" s="4" t="s">
        <v>215</v>
      </c>
      <c r="B48" s="29" t="s">
        <v>430</v>
      </c>
      <c r="C48" s="158" t="s">
        <v>59</v>
      </c>
      <c r="D48" s="99">
        <v>20000</v>
      </c>
      <c r="E48" s="80">
        <v>57.04</v>
      </c>
      <c r="F48" s="178">
        <f t="shared" si="0"/>
        <v>0.87</v>
      </c>
      <c r="G48" s="224"/>
      <c r="H48" s="83"/>
      <c r="I48" s="9"/>
      <c r="J48" s="9"/>
    </row>
    <row r="49" spans="1:10" ht="12.75">
      <c r="A49" s="4" t="s">
        <v>222</v>
      </c>
      <c r="B49" s="29" t="s">
        <v>438</v>
      </c>
      <c r="C49" s="158" t="s">
        <v>53</v>
      </c>
      <c r="D49" s="99">
        <v>26000</v>
      </c>
      <c r="E49" s="80">
        <v>54.717</v>
      </c>
      <c r="F49" s="178">
        <f t="shared" si="0"/>
        <v>0.83</v>
      </c>
      <c r="G49" s="224"/>
      <c r="H49" s="83"/>
      <c r="I49" s="9"/>
      <c r="J49" s="9"/>
    </row>
    <row r="50" spans="1:10" ht="12.75">
      <c r="A50" s="4" t="s">
        <v>233</v>
      </c>
      <c r="B50" s="29" t="s">
        <v>443</v>
      </c>
      <c r="C50" s="158" t="s">
        <v>53</v>
      </c>
      <c r="D50" s="99">
        <v>194000</v>
      </c>
      <c r="E50" s="80">
        <v>54.514</v>
      </c>
      <c r="F50" s="178">
        <f t="shared" si="0"/>
        <v>0.83</v>
      </c>
      <c r="G50" s="224"/>
      <c r="H50" s="83"/>
      <c r="I50" s="9"/>
      <c r="J50" s="9"/>
    </row>
    <row r="51" spans="1:10" ht="12.75">
      <c r="A51" s="4" t="s">
        <v>231</v>
      </c>
      <c r="B51" s="29" t="s">
        <v>442</v>
      </c>
      <c r="C51" s="158" t="s">
        <v>58</v>
      </c>
      <c r="D51" s="99">
        <v>15000</v>
      </c>
      <c r="E51" s="80">
        <v>52.1625</v>
      </c>
      <c r="F51" s="178">
        <f t="shared" si="0"/>
        <v>0.79</v>
      </c>
      <c r="G51" s="224"/>
      <c r="H51" s="83"/>
      <c r="I51" s="9"/>
      <c r="J51" s="9"/>
    </row>
    <row r="52" spans="1:10" ht="12.75">
      <c r="A52" s="4" t="s">
        <v>243</v>
      </c>
      <c r="B52" s="29" t="s">
        <v>453</v>
      </c>
      <c r="C52" s="158" t="s">
        <v>63</v>
      </c>
      <c r="D52" s="99">
        <v>48500</v>
      </c>
      <c r="E52" s="80">
        <v>51.313</v>
      </c>
      <c r="F52" s="178">
        <f t="shared" si="0"/>
        <v>0.78</v>
      </c>
      <c r="G52" s="224"/>
      <c r="H52" s="83"/>
      <c r="I52" s="9"/>
      <c r="J52" s="9"/>
    </row>
    <row r="53" spans="1:10" ht="12.75">
      <c r="A53" s="4" t="s">
        <v>236</v>
      </c>
      <c r="B53" s="29" t="s">
        <v>441</v>
      </c>
      <c r="C53" s="158" t="s">
        <v>54</v>
      </c>
      <c r="D53" s="99">
        <v>10520</v>
      </c>
      <c r="E53" s="80">
        <v>48.69708</v>
      </c>
      <c r="F53" s="178">
        <f t="shared" si="0"/>
        <v>0.74</v>
      </c>
      <c r="G53" s="224"/>
      <c r="H53" s="83"/>
      <c r="I53" s="9"/>
      <c r="J53" s="9"/>
    </row>
    <row r="54" spans="1:10" ht="12.75">
      <c r="A54" s="4" t="s">
        <v>227</v>
      </c>
      <c r="B54" s="29" t="s">
        <v>434</v>
      </c>
      <c r="C54" s="158" t="s">
        <v>237</v>
      </c>
      <c r="D54" s="99">
        <v>35000</v>
      </c>
      <c r="E54" s="80">
        <v>47.985</v>
      </c>
      <c r="F54" s="178">
        <f t="shared" si="0"/>
        <v>0.73</v>
      </c>
      <c r="G54" s="224"/>
      <c r="H54" s="83"/>
      <c r="I54" s="9"/>
      <c r="J54" s="9"/>
    </row>
    <row r="55" spans="1:10" ht="12.75">
      <c r="A55" s="4" t="s">
        <v>225</v>
      </c>
      <c r="B55" s="29" t="s">
        <v>440</v>
      </c>
      <c r="C55" s="158" t="s">
        <v>237</v>
      </c>
      <c r="D55" s="99">
        <v>15500</v>
      </c>
      <c r="E55" s="80">
        <v>47.9105</v>
      </c>
      <c r="F55" s="178">
        <f t="shared" si="0"/>
        <v>0.73</v>
      </c>
      <c r="G55" s="224"/>
      <c r="H55" s="83"/>
      <c r="I55" s="9"/>
      <c r="J55" s="9"/>
    </row>
    <row r="56" spans="1:10" ht="12.75">
      <c r="A56" s="4" t="s">
        <v>212</v>
      </c>
      <c r="B56" s="29" t="s">
        <v>436</v>
      </c>
      <c r="C56" s="158" t="s">
        <v>58</v>
      </c>
      <c r="D56" s="99">
        <v>14000</v>
      </c>
      <c r="E56" s="80">
        <v>43.799</v>
      </c>
      <c r="F56" s="178">
        <f t="shared" si="0"/>
        <v>0.67</v>
      </c>
      <c r="G56" s="224"/>
      <c r="H56" s="83"/>
      <c r="I56" s="9"/>
      <c r="J56" s="9"/>
    </row>
    <row r="57" spans="1:10" ht="12.75">
      <c r="A57" s="4" t="s">
        <v>202</v>
      </c>
      <c r="B57" s="29" t="s">
        <v>447</v>
      </c>
      <c r="C57" s="158" t="s">
        <v>50</v>
      </c>
      <c r="D57" s="99">
        <v>46980</v>
      </c>
      <c r="E57" s="80">
        <v>43.03368</v>
      </c>
      <c r="F57" s="178">
        <f t="shared" si="0"/>
        <v>0.65</v>
      </c>
      <c r="G57" s="224"/>
      <c r="H57" s="83"/>
      <c r="I57" s="9"/>
      <c r="J57" s="9"/>
    </row>
    <row r="58" spans="1:10" ht="12.75">
      <c r="A58" s="4" t="s">
        <v>210</v>
      </c>
      <c r="B58" s="29" t="s">
        <v>445</v>
      </c>
      <c r="C58" s="158" t="s">
        <v>56</v>
      </c>
      <c r="D58" s="99">
        <v>8500</v>
      </c>
      <c r="E58" s="80">
        <v>37.15775</v>
      </c>
      <c r="F58" s="178">
        <f t="shared" si="0"/>
        <v>0.57</v>
      </c>
      <c r="G58" s="224"/>
      <c r="H58" s="83"/>
      <c r="I58" s="9"/>
      <c r="J58" s="9"/>
    </row>
    <row r="59" spans="1:10" ht="12.75">
      <c r="A59" s="4" t="s">
        <v>228</v>
      </c>
      <c r="B59" s="29" t="s">
        <v>439</v>
      </c>
      <c r="C59" s="158" t="s">
        <v>48</v>
      </c>
      <c r="D59" s="99">
        <v>2700</v>
      </c>
      <c r="E59" s="80">
        <v>34.5924</v>
      </c>
      <c r="F59" s="178">
        <f t="shared" si="0"/>
        <v>0.53</v>
      </c>
      <c r="G59" s="224"/>
      <c r="H59" s="83"/>
      <c r="I59" s="9"/>
      <c r="J59" s="9"/>
    </row>
    <row r="60" spans="1:10" ht="12.75">
      <c r="A60" s="4" t="s">
        <v>220</v>
      </c>
      <c r="B60" s="29" t="s">
        <v>449</v>
      </c>
      <c r="C60" s="158" t="s">
        <v>51</v>
      </c>
      <c r="D60" s="99">
        <v>4000</v>
      </c>
      <c r="E60" s="80">
        <v>26.12</v>
      </c>
      <c r="F60" s="178">
        <f t="shared" si="0"/>
        <v>0.4</v>
      </c>
      <c r="G60" s="224"/>
      <c r="H60" s="83"/>
      <c r="I60" s="9"/>
      <c r="J60" s="9"/>
    </row>
    <row r="61" spans="1:10" ht="12.75">
      <c r="A61" s="4" t="s">
        <v>234</v>
      </c>
      <c r="B61" s="29" t="s">
        <v>446</v>
      </c>
      <c r="C61" s="158" t="s">
        <v>55</v>
      </c>
      <c r="D61" s="99">
        <v>9000</v>
      </c>
      <c r="E61" s="80">
        <v>24.5205</v>
      </c>
      <c r="F61" s="178">
        <f t="shared" si="0"/>
        <v>0.37</v>
      </c>
      <c r="G61" s="224"/>
      <c r="H61" s="83"/>
      <c r="I61" s="9"/>
      <c r="J61" s="9"/>
    </row>
    <row r="62" spans="1:10" ht="13.5" thickBot="1">
      <c r="A62" s="4" t="s">
        <v>232</v>
      </c>
      <c r="B62" s="29" t="s">
        <v>448</v>
      </c>
      <c r="C62" s="158" t="s">
        <v>56</v>
      </c>
      <c r="D62" s="99">
        <v>3000</v>
      </c>
      <c r="E62" s="80">
        <v>23.85</v>
      </c>
      <c r="F62" s="178">
        <f t="shared" si="0"/>
        <v>0.36</v>
      </c>
      <c r="G62" s="224"/>
      <c r="H62" s="83"/>
      <c r="I62" s="9"/>
      <c r="J62" s="9"/>
    </row>
    <row r="63" spans="2:8" ht="13.5" thickBot="1">
      <c r="B63" s="66" t="s">
        <v>4</v>
      </c>
      <c r="C63" s="79"/>
      <c r="D63" s="165"/>
      <c r="E63" s="82">
        <f>SUM(E23:E62)-0.02</f>
        <v>4744.012576499999</v>
      </c>
      <c r="F63" s="142">
        <f>+E63/$E$68*100</f>
        <v>72.19717903164002</v>
      </c>
      <c r="G63" s="83"/>
      <c r="H63" s="83"/>
    </row>
    <row r="64" spans="2:8" ht="12.75">
      <c r="B64" s="66" t="s">
        <v>5</v>
      </c>
      <c r="C64" s="77"/>
      <c r="D64" s="38"/>
      <c r="E64" s="78"/>
      <c r="F64" s="143"/>
      <c r="G64" s="83"/>
      <c r="H64" s="35"/>
    </row>
    <row r="65" spans="2:8" ht="12.75">
      <c r="B65" s="29" t="s">
        <v>103</v>
      </c>
      <c r="C65" s="77"/>
      <c r="D65" s="38"/>
      <c r="E65" s="78"/>
      <c r="F65" s="137"/>
      <c r="G65" s="83"/>
      <c r="H65" s="83"/>
    </row>
    <row r="66" spans="2:8" s="86" customFormat="1" ht="13.5" thickBot="1">
      <c r="B66" s="48" t="s">
        <v>18</v>
      </c>
      <c r="C66" s="84"/>
      <c r="D66" s="182"/>
      <c r="E66" s="85">
        <f>+E68-E14-E20-E65-E63</f>
        <v>-67.35747599999922</v>
      </c>
      <c r="F66" s="137">
        <f>ROUND(+E66/$E$68*100,2)</f>
        <v>-1.03</v>
      </c>
      <c r="G66" s="224"/>
      <c r="H66" s="83"/>
    </row>
    <row r="67" spans="2:8" ht="13.5" thickBot="1">
      <c r="B67" s="66" t="s">
        <v>4</v>
      </c>
      <c r="C67" s="87"/>
      <c r="D67" s="165"/>
      <c r="E67" s="82">
        <f>SUM(E65:E66)</f>
        <v>-67.35747599999922</v>
      </c>
      <c r="F67" s="142">
        <f>+E67/$E$68*100</f>
        <v>-1.025085763469696</v>
      </c>
      <c r="G67" s="83"/>
      <c r="H67" s="83"/>
    </row>
    <row r="68" spans="2:9" ht="13.5" thickBot="1">
      <c r="B68" s="88" t="s">
        <v>12</v>
      </c>
      <c r="C68" s="89"/>
      <c r="D68" s="183"/>
      <c r="E68" s="154">
        <v>6570.911274000001</v>
      </c>
      <c r="F68" s="155">
        <f>F14+F20+F63+F67</f>
        <v>99.99999999999999</v>
      </c>
      <c r="G68" s="83"/>
      <c r="H68" s="83"/>
      <c r="I68" s="9"/>
    </row>
    <row r="69" spans="2:6" ht="12.75">
      <c r="B69" s="255" t="s">
        <v>17</v>
      </c>
      <c r="C69" s="60"/>
      <c r="D69" s="60"/>
      <c r="E69" s="61"/>
      <c r="F69" s="256"/>
    </row>
    <row r="70" spans="2:6" ht="12.75">
      <c r="B70" s="29"/>
      <c r="C70" s="23"/>
      <c r="D70" s="23"/>
      <c r="E70" s="24"/>
      <c r="F70" s="76"/>
    </row>
    <row r="71" spans="2:7" ht="12.75">
      <c r="B71" s="29" t="s">
        <v>7</v>
      </c>
      <c r="C71" s="43"/>
      <c r="D71" s="23"/>
      <c r="E71" s="24"/>
      <c r="F71" s="76"/>
      <c r="G71" s="30"/>
    </row>
    <row r="72" spans="2:7" ht="12.75">
      <c r="B72" s="29" t="s">
        <v>40</v>
      </c>
      <c r="C72" s="43" t="s">
        <v>10</v>
      </c>
      <c r="D72" s="23"/>
      <c r="E72" s="24"/>
      <c r="F72" s="76"/>
      <c r="G72" s="30"/>
    </row>
    <row r="73" spans="2:7" ht="12.75">
      <c r="B73" s="29" t="s">
        <v>132</v>
      </c>
      <c r="C73" s="43"/>
      <c r="D73" s="23"/>
      <c r="E73" s="24"/>
      <c r="F73" s="76"/>
      <c r="G73" s="30"/>
    </row>
    <row r="74" spans="1:7" ht="12.75">
      <c r="A74" s="4" t="s">
        <v>82</v>
      </c>
      <c r="B74" s="42" t="s">
        <v>25</v>
      </c>
      <c r="C74" s="140">
        <v>9.81</v>
      </c>
      <c r="D74" s="44"/>
      <c r="E74" s="24"/>
      <c r="F74" s="76"/>
      <c r="G74" s="30"/>
    </row>
    <row r="75" spans="1:7" ht="12.75">
      <c r="A75" s="4" t="s">
        <v>85</v>
      </c>
      <c r="B75" s="42" t="s">
        <v>44</v>
      </c>
      <c r="C75" s="140">
        <v>9.81</v>
      </c>
      <c r="D75" s="44"/>
      <c r="E75" s="24"/>
      <c r="F75" s="76"/>
      <c r="G75" s="30"/>
    </row>
    <row r="76" spans="1:7" ht="12.75">
      <c r="A76" s="4" t="s">
        <v>306</v>
      </c>
      <c r="B76" s="42" t="s">
        <v>309</v>
      </c>
      <c r="C76" s="97" t="s">
        <v>46</v>
      </c>
      <c r="D76" s="44"/>
      <c r="E76" s="24"/>
      <c r="F76" s="76"/>
      <c r="G76" s="30"/>
    </row>
    <row r="77" spans="1:7" ht="12.75">
      <c r="A77" s="4" t="s">
        <v>314</v>
      </c>
      <c r="B77" s="42" t="s">
        <v>316</v>
      </c>
      <c r="C77" s="97" t="s">
        <v>46</v>
      </c>
      <c r="D77" s="44"/>
      <c r="E77" s="24"/>
      <c r="F77" s="76"/>
      <c r="G77" s="30"/>
    </row>
    <row r="78" spans="2:8" s="2" customFormat="1" ht="12.75">
      <c r="B78" s="42" t="s">
        <v>108</v>
      </c>
      <c r="C78" s="140"/>
      <c r="D78" s="44"/>
      <c r="E78" s="90"/>
      <c r="F78" s="91"/>
      <c r="G78" s="10"/>
      <c r="H78" s="3"/>
    </row>
    <row r="79" spans="1:7" ht="12.75">
      <c r="A79" s="4" t="s">
        <v>82</v>
      </c>
      <c r="B79" s="42" t="s">
        <v>25</v>
      </c>
      <c r="C79" s="140">
        <v>9.75</v>
      </c>
      <c r="D79" s="44"/>
      <c r="E79" s="24"/>
      <c r="F79" s="76"/>
      <c r="G79" s="30"/>
    </row>
    <row r="80" spans="1:7" ht="12.75">
      <c r="A80" s="4" t="s">
        <v>85</v>
      </c>
      <c r="B80" s="42" t="s">
        <v>44</v>
      </c>
      <c r="C80" s="140">
        <v>9.75</v>
      </c>
      <c r="D80" s="44"/>
      <c r="E80" s="24"/>
      <c r="F80" s="76"/>
      <c r="G80" s="30"/>
    </row>
    <row r="81" spans="1:7" ht="12.75">
      <c r="A81" s="4" t="s">
        <v>306</v>
      </c>
      <c r="B81" s="42" t="s">
        <v>309</v>
      </c>
      <c r="C81" s="140">
        <v>9.76</v>
      </c>
      <c r="D81" s="44"/>
      <c r="E81" s="24"/>
      <c r="F81" s="76"/>
      <c r="G81" s="30"/>
    </row>
    <row r="82" spans="1:7" ht="12.75">
      <c r="A82" s="4" t="s">
        <v>314</v>
      </c>
      <c r="B82" s="42" t="s">
        <v>316</v>
      </c>
      <c r="C82" s="140">
        <v>9.76</v>
      </c>
      <c r="D82" s="44"/>
      <c r="E82" s="24"/>
      <c r="F82" s="76"/>
      <c r="G82" s="30"/>
    </row>
    <row r="83" spans="2:8" ht="12.75">
      <c r="B83" s="29" t="s">
        <v>8</v>
      </c>
      <c r="C83" s="99" t="s">
        <v>10</v>
      </c>
      <c r="D83" s="44"/>
      <c r="E83" s="24"/>
      <c r="F83" s="76"/>
      <c r="G83" s="3"/>
      <c r="H83" s="4"/>
    </row>
    <row r="84" spans="2:8" s="2" customFormat="1" ht="12.75">
      <c r="B84" s="257" t="s">
        <v>497</v>
      </c>
      <c r="C84" s="44"/>
      <c r="D84" s="190"/>
      <c r="E84" s="44"/>
      <c r="F84" s="191"/>
      <c r="G84" s="44"/>
      <c r="H84" s="44"/>
    </row>
    <row r="85" spans="2:9" s="2" customFormat="1" ht="89.25">
      <c r="B85" s="258" t="s">
        <v>118</v>
      </c>
      <c r="C85" s="192" t="s">
        <v>91</v>
      </c>
      <c r="D85" s="192" t="s">
        <v>119</v>
      </c>
      <c r="E85" s="192" t="s">
        <v>120</v>
      </c>
      <c r="F85" s="259" t="s">
        <v>121</v>
      </c>
      <c r="G85" s="192" t="s">
        <v>510</v>
      </c>
      <c r="H85" s="192" t="s">
        <v>511</v>
      </c>
      <c r="I85" s="192" t="s">
        <v>512</v>
      </c>
    </row>
    <row r="86" spans="2:9" s="2" customFormat="1" ht="12.75">
      <c r="B86" s="260" t="s">
        <v>122</v>
      </c>
      <c r="C86" s="193" t="s">
        <v>10</v>
      </c>
      <c r="D86" s="193" t="s">
        <v>10</v>
      </c>
      <c r="E86" s="193" t="s">
        <v>10</v>
      </c>
      <c r="F86" s="261" t="s">
        <v>10</v>
      </c>
      <c r="G86" s="193" t="s">
        <v>10</v>
      </c>
      <c r="H86" s="193" t="s">
        <v>10</v>
      </c>
      <c r="I86" s="193" t="s">
        <v>10</v>
      </c>
    </row>
    <row r="87" spans="2:9" s="2" customFormat="1" ht="12.75">
      <c r="B87" s="260" t="s">
        <v>123</v>
      </c>
      <c r="C87" s="193" t="s">
        <v>10</v>
      </c>
      <c r="D87" s="193" t="s">
        <v>10</v>
      </c>
      <c r="E87" s="193" t="s">
        <v>10</v>
      </c>
      <c r="F87" s="261" t="s">
        <v>10</v>
      </c>
      <c r="G87" s="193" t="s">
        <v>10</v>
      </c>
      <c r="H87" s="193" t="s">
        <v>10</v>
      </c>
      <c r="I87" s="193" t="s">
        <v>10</v>
      </c>
    </row>
    <row r="88" spans="2:6" s="2" customFormat="1" ht="12.75">
      <c r="B88" s="194"/>
      <c r="C88" s="140"/>
      <c r="D88" s="44"/>
      <c r="E88" s="90"/>
      <c r="F88" s="91"/>
    </row>
    <row r="89" spans="2:6" s="2" customFormat="1" ht="12.75">
      <c r="B89" s="257" t="s">
        <v>496</v>
      </c>
      <c r="C89" s="44"/>
      <c r="D89" s="44"/>
      <c r="E89" s="44"/>
      <c r="F89" s="191"/>
    </row>
    <row r="90" spans="2:8" s="2" customFormat="1" ht="102">
      <c r="B90" s="258" t="s">
        <v>118</v>
      </c>
      <c r="C90" s="192" t="s">
        <v>91</v>
      </c>
      <c r="D90" s="192" t="s">
        <v>124</v>
      </c>
      <c r="E90" s="192" t="s">
        <v>125</v>
      </c>
      <c r="F90" s="259" t="s">
        <v>126</v>
      </c>
      <c r="G90" s="192" t="s">
        <v>508</v>
      </c>
      <c r="H90" s="192" t="s">
        <v>509</v>
      </c>
    </row>
    <row r="91" spans="2:8" s="2" customFormat="1" ht="12.75">
      <c r="B91" s="260" t="s">
        <v>122</v>
      </c>
      <c r="C91" s="193" t="s">
        <v>10</v>
      </c>
      <c r="D91" s="193"/>
      <c r="E91" s="193" t="s">
        <v>10</v>
      </c>
      <c r="F91" s="261" t="s">
        <v>10</v>
      </c>
      <c r="G91" s="193" t="s">
        <v>10</v>
      </c>
      <c r="H91" s="193" t="s">
        <v>10</v>
      </c>
    </row>
    <row r="92" spans="2:8" s="2" customFormat="1" ht="12.75">
      <c r="B92" s="260" t="s">
        <v>123</v>
      </c>
      <c r="C92" s="193" t="s">
        <v>10</v>
      </c>
      <c r="D92" s="193"/>
      <c r="E92" s="193" t="s">
        <v>10</v>
      </c>
      <c r="F92" s="261" t="s">
        <v>10</v>
      </c>
      <c r="G92" s="193" t="s">
        <v>10</v>
      </c>
      <c r="H92" s="193" t="s">
        <v>10</v>
      </c>
    </row>
    <row r="93" spans="2:7" s="2" customFormat="1" ht="12.75">
      <c r="B93" s="262"/>
      <c r="C93" s="195"/>
      <c r="D93" s="195"/>
      <c r="E93" s="195"/>
      <c r="F93" s="263"/>
      <c r="G93" s="196"/>
    </row>
    <row r="94" spans="2:7" s="2" customFormat="1" ht="12.75">
      <c r="B94" s="257" t="s">
        <v>495</v>
      </c>
      <c r="C94" s="44"/>
      <c r="D94" s="190"/>
      <c r="E94" s="44"/>
      <c r="F94" s="264"/>
      <c r="G94" s="44"/>
    </row>
    <row r="95" spans="2:8" s="2" customFormat="1" ht="76.5">
      <c r="B95" s="258" t="s">
        <v>118</v>
      </c>
      <c r="C95" s="192" t="s">
        <v>91</v>
      </c>
      <c r="D95" s="192" t="s">
        <v>119</v>
      </c>
      <c r="E95" s="192" t="s">
        <v>127</v>
      </c>
      <c r="F95" s="259" t="s">
        <v>128</v>
      </c>
      <c r="G95" s="192" t="s">
        <v>506</v>
      </c>
      <c r="H95" s="192" t="s">
        <v>507</v>
      </c>
    </row>
    <row r="96" spans="2:8" s="2" customFormat="1" ht="12.75">
      <c r="B96" s="260" t="s">
        <v>122</v>
      </c>
      <c r="C96" s="193" t="s">
        <v>10</v>
      </c>
      <c r="D96" s="193" t="s">
        <v>10</v>
      </c>
      <c r="E96" s="193" t="s">
        <v>10</v>
      </c>
      <c r="F96" s="261" t="s">
        <v>10</v>
      </c>
      <c r="G96" s="193" t="s">
        <v>10</v>
      </c>
      <c r="H96" s="193" t="s">
        <v>10</v>
      </c>
    </row>
    <row r="97" spans="2:8" s="2" customFormat="1" ht="12.75">
      <c r="B97" s="260" t="s">
        <v>123</v>
      </c>
      <c r="C97" s="193" t="s">
        <v>10</v>
      </c>
      <c r="D97" s="193" t="s">
        <v>10</v>
      </c>
      <c r="E97" s="193" t="s">
        <v>10</v>
      </c>
      <c r="F97" s="261" t="s">
        <v>10</v>
      </c>
      <c r="G97" s="193" t="s">
        <v>10</v>
      </c>
      <c r="H97" s="193" t="s">
        <v>10</v>
      </c>
    </row>
    <row r="98" spans="2:7" s="2" customFormat="1" ht="12.75">
      <c r="B98" s="262"/>
      <c r="C98" s="195"/>
      <c r="D98" s="195"/>
      <c r="E98" s="195"/>
      <c r="F98" s="263"/>
      <c r="G98" s="196"/>
    </row>
    <row r="99" spans="2:7" s="2" customFormat="1" ht="12.75">
      <c r="B99" s="257" t="s">
        <v>494</v>
      </c>
      <c r="C99" s="44"/>
      <c r="D99" s="265"/>
      <c r="E99" s="44"/>
      <c r="F99" s="264"/>
      <c r="G99" s="196"/>
    </row>
    <row r="100" spans="2:7" s="2" customFormat="1" ht="102">
      <c r="B100" s="258" t="s">
        <v>118</v>
      </c>
      <c r="C100" s="192" t="s">
        <v>91</v>
      </c>
      <c r="D100" s="192" t="s">
        <v>129</v>
      </c>
      <c r="E100" s="192" t="s">
        <v>130</v>
      </c>
      <c r="F100" s="259" t="s">
        <v>131</v>
      </c>
      <c r="G100" s="192" t="s">
        <v>505</v>
      </c>
    </row>
    <row r="101" spans="2:7" s="2" customFormat="1" ht="12.75">
      <c r="B101" s="260" t="s">
        <v>122</v>
      </c>
      <c r="C101" s="193" t="s">
        <v>10</v>
      </c>
      <c r="D101" s="193" t="s">
        <v>10</v>
      </c>
      <c r="E101" s="193" t="s">
        <v>10</v>
      </c>
      <c r="F101" s="261" t="s">
        <v>10</v>
      </c>
      <c r="G101" s="261" t="s">
        <v>10</v>
      </c>
    </row>
    <row r="102" spans="2:7" s="2" customFormat="1" ht="12.75">
      <c r="B102" s="260" t="s">
        <v>123</v>
      </c>
      <c r="C102" s="193" t="s">
        <v>10</v>
      </c>
      <c r="D102" s="193" t="s">
        <v>10</v>
      </c>
      <c r="E102" s="193" t="s">
        <v>10</v>
      </c>
      <c r="F102" s="261" t="s">
        <v>10</v>
      </c>
      <c r="G102" s="261" t="s">
        <v>10</v>
      </c>
    </row>
    <row r="103" spans="2:7" ht="12.75">
      <c r="B103" s="29" t="s">
        <v>8</v>
      </c>
      <c r="C103" s="99" t="s">
        <v>10</v>
      </c>
      <c r="D103" s="44"/>
      <c r="E103" s="24"/>
      <c r="F103" s="76"/>
      <c r="G103" s="30"/>
    </row>
    <row r="104" spans="2:7" ht="12.75">
      <c r="B104" s="81" t="s">
        <v>9</v>
      </c>
      <c r="C104" s="99" t="s">
        <v>10</v>
      </c>
      <c r="D104" s="44"/>
      <c r="E104" s="24"/>
      <c r="F104" s="76"/>
      <c r="G104" s="30"/>
    </row>
    <row r="105" spans="2:7" ht="12.75">
      <c r="B105" s="29" t="s">
        <v>117</v>
      </c>
      <c r="C105" s="99" t="s">
        <v>10</v>
      </c>
      <c r="D105" s="44"/>
      <c r="E105" s="24"/>
      <c r="F105" s="76"/>
      <c r="G105" s="30"/>
    </row>
    <row r="106" spans="2:7" ht="12.75">
      <c r="B106" s="81" t="s">
        <v>41</v>
      </c>
      <c r="C106" s="279">
        <v>1.5598149581568561</v>
      </c>
      <c r="D106" s="44"/>
      <c r="E106" s="24"/>
      <c r="F106" s="76"/>
      <c r="G106" s="30"/>
    </row>
    <row r="107" spans="2:7" ht="13.5" thickBot="1">
      <c r="B107" s="81" t="s">
        <v>65</v>
      </c>
      <c r="C107" s="44"/>
      <c r="D107" s="44"/>
      <c r="E107" s="24"/>
      <c r="F107" s="76"/>
      <c r="G107" s="30"/>
    </row>
    <row r="108" spans="2:7" ht="13.5" thickBot="1">
      <c r="B108" s="45" t="s">
        <v>23</v>
      </c>
      <c r="C108" s="103" t="s">
        <v>13</v>
      </c>
      <c r="D108" s="104" t="s">
        <v>14</v>
      </c>
      <c r="E108" s="24"/>
      <c r="F108" s="76"/>
      <c r="G108" s="30"/>
    </row>
    <row r="109" spans="1:7" ht="13.5" thickBot="1">
      <c r="A109" s="4" t="s">
        <v>87</v>
      </c>
      <c r="B109" s="113" t="s">
        <v>45</v>
      </c>
      <c r="C109" s="115" t="s">
        <v>46</v>
      </c>
      <c r="D109" s="114" t="s">
        <v>46</v>
      </c>
      <c r="E109" s="24"/>
      <c r="F109" s="76"/>
      <c r="G109" s="30"/>
    </row>
    <row r="110" spans="2:6" ht="12.75">
      <c r="B110" s="81" t="s">
        <v>42</v>
      </c>
      <c r="C110" s="44"/>
      <c r="D110" s="44"/>
      <c r="E110" s="24"/>
      <c r="F110" s="76"/>
    </row>
    <row r="111" spans="2:6" ht="12.75">
      <c r="B111" s="48" t="s">
        <v>322</v>
      </c>
      <c r="C111" s="44"/>
      <c r="D111" s="44"/>
      <c r="E111" s="24"/>
      <c r="F111" s="76"/>
    </row>
    <row r="112" spans="2:6" ht="12.75">
      <c r="B112" s="48" t="s">
        <v>321</v>
      </c>
      <c r="C112" s="44"/>
      <c r="D112" s="44"/>
      <c r="E112" s="24"/>
      <c r="F112" s="76"/>
    </row>
    <row r="113" spans="2:6" ht="13.5" thickBot="1">
      <c r="B113" s="92" t="s">
        <v>69</v>
      </c>
      <c r="C113" s="93"/>
      <c r="D113" s="93"/>
      <c r="E113" s="93"/>
      <c r="F113" s="94"/>
    </row>
    <row r="114" ht="12.75">
      <c r="E114" s="9"/>
    </row>
    <row r="115" ht="12.75">
      <c r="E115" s="9"/>
    </row>
    <row r="116" ht="12.75">
      <c r="E116" s="9"/>
    </row>
    <row r="117" ht="12.75">
      <c r="E117" s="9"/>
    </row>
    <row r="118" ht="12.75">
      <c r="E118" s="9"/>
    </row>
    <row r="119" ht="12.75">
      <c r="E119" s="9"/>
    </row>
    <row r="120" ht="12.75">
      <c r="E120" s="9"/>
    </row>
    <row r="121" ht="12.75">
      <c r="E121" s="9"/>
    </row>
    <row r="122" ht="12.75">
      <c r="E122" s="9"/>
    </row>
    <row r="123" ht="12.75">
      <c r="E123" s="9"/>
    </row>
    <row r="124" ht="12.75">
      <c r="E124" s="9"/>
    </row>
    <row r="125" ht="12.75">
      <c r="E125" s="9"/>
    </row>
    <row r="126" ht="12.75">
      <c r="E126" s="9"/>
    </row>
    <row r="127" ht="12.75">
      <c r="E127" s="9"/>
    </row>
    <row r="128" ht="12.75">
      <c r="E128" s="9"/>
    </row>
    <row r="129" ht="12.75">
      <c r="E129" s="9"/>
    </row>
    <row r="130" ht="12.75">
      <c r="E130" s="9"/>
    </row>
    <row r="131" ht="12.75">
      <c r="E131" s="9"/>
    </row>
    <row r="132" ht="12.75">
      <c r="E132" s="9"/>
    </row>
    <row r="133" ht="12.75">
      <c r="E133" s="9"/>
    </row>
    <row r="134" ht="12.75">
      <c r="E134" s="9"/>
    </row>
    <row r="135" ht="12.75">
      <c r="E135" s="9"/>
    </row>
    <row r="136" ht="12.75">
      <c r="E136" s="9"/>
    </row>
    <row r="137" ht="12.75">
      <c r="E137" s="9"/>
    </row>
    <row r="138" ht="12.75">
      <c r="E138" s="9"/>
    </row>
    <row r="139" ht="12.75">
      <c r="E139" s="9"/>
    </row>
    <row r="140" ht="12.75">
      <c r="E140" s="9"/>
    </row>
    <row r="141" ht="12.75">
      <c r="E141" s="9"/>
    </row>
    <row r="142" ht="12.75">
      <c r="E142" s="9"/>
    </row>
    <row r="143" ht="12.75">
      <c r="E143" s="9"/>
    </row>
    <row r="144" ht="12.75">
      <c r="E144" s="9"/>
    </row>
    <row r="145" ht="12.75">
      <c r="E145" s="9"/>
    </row>
    <row r="146" ht="12.75">
      <c r="E146" s="9"/>
    </row>
    <row r="147" ht="12.75">
      <c r="E147" s="9"/>
    </row>
    <row r="148" ht="12.75">
      <c r="E148" s="9"/>
    </row>
    <row r="149" ht="12.75">
      <c r="E149" s="9"/>
    </row>
    <row r="150" ht="12.75">
      <c r="E150" s="9"/>
    </row>
    <row r="151" ht="12.75">
      <c r="E151" s="9"/>
    </row>
    <row r="152" ht="12.75">
      <c r="E152" s="9"/>
    </row>
    <row r="153" ht="12.75">
      <c r="E153" s="9"/>
    </row>
    <row r="154" ht="12.75">
      <c r="E154" s="9"/>
    </row>
    <row r="155" ht="12.75">
      <c r="E155" s="9"/>
    </row>
    <row r="156" ht="12.75">
      <c r="E156" s="9"/>
    </row>
    <row r="157" ht="12.75">
      <c r="E157" s="9"/>
    </row>
    <row r="158" ht="12.75">
      <c r="E158" s="9"/>
    </row>
    <row r="159" ht="12.75">
      <c r="E159" s="9"/>
    </row>
    <row r="160" ht="12.75">
      <c r="E160" s="9"/>
    </row>
    <row r="161" ht="12.75">
      <c r="E161" s="9"/>
    </row>
    <row r="162" ht="12.75">
      <c r="E162" s="9"/>
    </row>
    <row r="163" ht="12.75">
      <c r="E163" s="9"/>
    </row>
    <row r="164" ht="12.75">
      <c r="E164" s="9"/>
    </row>
    <row r="165" ht="12.75">
      <c r="E165" s="9"/>
    </row>
    <row r="166" ht="12.75">
      <c r="E166" s="9"/>
    </row>
    <row r="167" ht="12.75">
      <c r="E167" s="9"/>
    </row>
    <row r="168" ht="12.75">
      <c r="E168" s="9"/>
    </row>
    <row r="169" ht="12.75">
      <c r="E169" s="9"/>
    </row>
    <row r="170" ht="12.75">
      <c r="E170" s="9"/>
    </row>
    <row r="171" ht="12.75">
      <c r="E171" s="9"/>
    </row>
    <row r="172" ht="12.75">
      <c r="E172" s="9"/>
    </row>
    <row r="173" ht="12.75">
      <c r="E173" s="9"/>
    </row>
    <row r="174" ht="12.75">
      <c r="E174" s="9"/>
    </row>
    <row r="175" ht="12.75">
      <c r="E175" s="9"/>
    </row>
    <row r="176" ht="12.75">
      <c r="E176" s="9"/>
    </row>
    <row r="177" ht="12.75">
      <c r="E177" s="9"/>
    </row>
    <row r="178" ht="12.75">
      <c r="E178" s="9"/>
    </row>
    <row r="179" ht="12.75">
      <c r="E179" s="9"/>
    </row>
    <row r="180" ht="12.75">
      <c r="E180" s="9"/>
    </row>
    <row r="181" ht="12.75">
      <c r="E181" s="9"/>
    </row>
    <row r="182" ht="12.75">
      <c r="E182" s="9"/>
    </row>
    <row r="183" ht="12.75">
      <c r="E183" s="9"/>
    </row>
    <row r="184" ht="12.75">
      <c r="E184" s="9"/>
    </row>
    <row r="185" ht="12.75">
      <c r="E185" s="9"/>
    </row>
    <row r="186" ht="12.75">
      <c r="E186" s="9"/>
    </row>
    <row r="187" ht="12.75">
      <c r="E187" s="9"/>
    </row>
    <row r="188" ht="12.75">
      <c r="E188" s="9"/>
    </row>
    <row r="189" ht="12.75">
      <c r="E189" s="9"/>
    </row>
    <row r="190" ht="12.75">
      <c r="E190" s="9"/>
    </row>
    <row r="191" ht="12.75">
      <c r="E191" s="9"/>
    </row>
    <row r="192" ht="12.75">
      <c r="E192" s="9"/>
    </row>
    <row r="193" ht="12.75">
      <c r="E193" s="9"/>
    </row>
    <row r="194" ht="12.75">
      <c r="E194" s="9"/>
    </row>
    <row r="195" ht="12.75">
      <c r="E195" s="9"/>
    </row>
    <row r="196" ht="12.75">
      <c r="E196" s="9"/>
    </row>
    <row r="197" ht="12.75">
      <c r="E197" s="9"/>
    </row>
    <row r="198" ht="12.75">
      <c r="E198" s="9"/>
    </row>
    <row r="199" ht="12.75">
      <c r="E199" s="9"/>
    </row>
    <row r="200" ht="12.75">
      <c r="E200" s="9"/>
    </row>
    <row r="201" ht="12.75">
      <c r="E201" s="9"/>
    </row>
    <row r="202" ht="12.75">
      <c r="E202" s="9"/>
    </row>
    <row r="203" ht="12.75">
      <c r="E203" s="9"/>
    </row>
    <row r="204" ht="12.75">
      <c r="E204" s="9"/>
    </row>
    <row r="205" ht="12.75">
      <c r="E205" s="9"/>
    </row>
    <row r="206" ht="12.75">
      <c r="E206" s="9"/>
    </row>
    <row r="207" ht="12.75">
      <c r="E207" s="9"/>
    </row>
    <row r="208" ht="12.75">
      <c r="E208" s="9"/>
    </row>
    <row r="209" ht="12.75">
      <c r="E209" s="9"/>
    </row>
    <row r="210" ht="12.75">
      <c r="E210" s="9"/>
    </row>
    <row r="211" ht="12.75">
      <c r="E211" s="9"/>
    </row>
    <row r="212" ht="12.75">
      <c r="E212" s="9"/>
    </row>
    <row r="213" ht="12.75">
      <c r="E213" s="9"/>
    </row>
    <row r="214" ht="12.75">
      <c r="E214" s="9"/>
    </row>
    <row r="215" ht="12.75">
      <c r="E215" s="9"/>
    </row>
    <row r="216" ht="12.75">
      <c r="E216" s="9"/>
    </row>
    <row r="217" ht="12.75">
      <c r="E217" s="9"/>
    </row>
    <row r="218" ht="12.75">
      <c r="E218" s="9"/>
    </row>
    <row r="219" ht="12.75">
      <c r="E219" s="9"/>
    </row>
    <row r="220" ht="12.75">
      <c r="E220" s="9"/>
    </row>
    <row r="221" ht="12.75">
      <c r="E221" s="9"/>
    </row>
    <row r="222" ht="12.75">
      <c r="E222" s="9"/>
    </row>
    <row r="223" ht="12.75">
      <c r="E223" s="9"/>
    </row>
    <row r="224" ht="12.75">
      <c r="E224" s="9"/>
    </row>
    <row r="225" ht="12.75">
      <c r="E225" s="9"/>
    </row>
    <row r="226" ht="12.75">
      <c r="E226" s="9"/>
    </row>
    <row r="227" ht="12.75">
      <c r="E227" s="9"/>
    </row>
    <row r="228" ht="12.75">
      <c r="E228" s="9"/>
    </row>
    <row r="229" ht="12.75">
      <c r="E229" s="9"/>
    </row>
    <row r="230" ht="12.75">
      <c r="E230" s="9"/>
    </row>
    <row r="231" ht="12.75">
      <c r="E231" s="9"/>
    </row>
    <row r="232" ht="12.75">
      <c r="E232" s="9"/>
    </row>
    <row r="233" ht="12.75">
      <c r="E233" s="9"/>
    </row>
    <row r="234" ht="12.75">
      <c r="E234" s="9"/>
    </row>
    <row r="235" ht="12.75">
      <c r="E235" s="9"/>
    </row>
    <row r="236" ht="12.75">
      <c r="E236" s="9"/>
    </row>
    <row r="237" ht="12.75">
      <c r="E237" s="9"/>
    </row>
    <row r="238" ht="12.75">
      <c r="E238" s="9"/>
    </row>
    <row r="239" ht="12.75">
      <c r="E239" s="9"/>
    </row>
    <row r="240" ht="12.75">
      <c r="E240" s="9"/>
    </row>
    <row r="241" ht="12.75">
      <c r="E241" s="9"/>
    </row>
    <row r="242" ht="12.75">
      <c r="E242" s="9"/>
    </row>
    <row r="243" ht="12.75">
      <c r="E243" s="9"/>
    </row>
    <row r="244" ht="12.75">
      <c r="E244" s="9"/>
    </row>
    <row r="245" ht="12.75">
      <c r="E245" s="9"/>
    </row>
    <row r="246" ht="12.75">
      <c r="E246" s="9"/>
    </row>
    <row r="247" ht="12.75">
      <c r="E247" s="9"/>
    </row>
    <row r="248" ht="12.75">
      <c r="E248" s="9"/>
    </row>
    <row r="249" ht="12.75">
      <c r="E249" s="9"/>
    </row>
    <row r="250" ht="12.75">
      <c r="E250" s="9"/>
    </row>
    <row r="251" ht="12.75">
      <c r="E251" s="9"/>
    </row>
    <row r="252" ht="12.75">
      <c r="E252" s="9"/>
    </row>
    <row r="253" ht="12.75">
      <c r="E253" s="9"/>
    </row>
    <row r="254" ht="12.75">
      <c r="E254" s="9"/>
    </row>
    <row r="255" ht="12.75">
      <c r="E255" s="9"/>
    </row>
    <row r="256" ht="12.75">
      <c r="E256" s="9"/>
    </row>
    <row r="257" ht="12.75">
      <c r="E257" s="9"/>
    </row>
    <row r="258" ht="12.75">
      <c r="E258" s="9"/>
    </row>
    <row r="259" ht="12.75">
      <c r="E259" s="9"/>
    </row>
    <row r="260" ht="12.75">
      <c r="E260" s="9"/>
    </row>
    <row r="261" ht="12.75">
      <c r="E261" s="9"/>
    </row>
    <row r="262" ht="12.75">
      <c r="E262" s="9"/>
    </row>
    <row r="263" ht="12.75">
      <c r="E263" s="9"/>
    </row>
    <row r="264" ht="12.75">
      <c r="E264" s="9"/>
    </row>
    <row r="265" ht="12.75">
      <c r="E265" s="9"/>
    </row>
    <row r="266" ht="12.75">
      <c r="E266" s="9"/>
    </row>
    <row r="267" ht="12.75">
      <c r="E267" s="9"/>
    </row>
    <row r="268" ht="12.75">
      <c r="E268" s="9"/>
    </row>
    <row r="269" ht="12.75">
      <c r="E269" s="9"/>
    </row>
    <row r="270" ht="12.75">
      <c r="E270" s="9"/>
    </row>
    <row r="271" ht="12.75">
      <c r="E271" s="9"/>
    </row>
    <row r="272" ht="12.75">
      <c r="E272" s="9"/>
    </row>
    <row r="273" ht="12.75">
      <c r="E273" s="9"/>
    </row>
    <row r="274" ht="12.75">
      <c r="E274" s="9"/>
    </row>
    <row r="275" ht="12.75">
      <c r="E275" s="9"/>
    </row>
    <row r="276" ht="12.75">
      <c r="E276" s="9"/>
    </row>
    <row r="277" ht="12.75">
      <c r="E277" s="9"/>
    </row>
    <row r="278" ht="12.75">
      <c r="E278" s="9"/>
    </row>
    <row r="279" ht="12.75">
      <c r="E279" s="9"/>
    </row>
    <row r="280" ht="12.75">
      <c r="E280" s="9"/>
    </row>
    <row r="281" ht="12.75">
      <c r="E281" s="9"/>
    </row>
    <row r="282" ht="12.75">
      <c r="E282" s="9"/>
    </row>
    <row r="283" ht="12.75">
      <c r="E283" s="9"/>
    </row>
    <row r="284" ht="12.75">
      <c r="E284" s="9"/>
    </row>
    <row r="285" ht="12.75">
      <c r="E285" s="9"/>
    </row>
    <row r="286" ht="12.75">
      <c r="E286" s="9"/>
    </row>
    <row r="287" ht="12.75">
      <c r="E287" s="9"/>
    </row>
    <row r="288" ht="12.75">
      <c r="E288" s="9"/>
    </row>
    <row r="289" ht="12.75">
      <c r="E289" s="9"/>
    </row>
    <row r="290" ht="12.75">
      <c r="E290" s="9"/>
    </row>
    <row r="291" ht="12.75">
      <c r="E291" s="9"/>
    </row>
    <row r="292" ht="12.75">
      <c r="E292" s="9"/>
    </row>
    <row r="293" ht="12.75">
      <c r="E293" s="9"/>
    </row>
    <row r="294" ht="12.75">
      <c r="E294" s="9"/>
    </row>
    <row r="295" ht="12.75">
      <c r="E295" s="9"/>
    </row>
    <row r="296" ht="12.75">
      <c r="E296" s="9"/>
    </row>
    <row r="297" ht="12.75">
      <c r="E297" s="9"/>
    </row>
    <row r="298" ht="12.75">
      <c r="E298" s="9"/>
    </row>
    <row r="299" ht="12.75">
      <c r="E299" s="9"/>
    </row>
    <row r="300" ht="12.75">
      <c r="E300" s="9"/>
    </row>
    <row r="301" ht="12.75">
      <c r="E301" s="9"/>
    </row>
    <row r="302" ht="12.75">
      <c r="E302" s="9"/>
    </row>
    <row r="303" ht="12.75">
      <c r="E303" s="9"/>
    </row>
    <row r="304" ht="12.75">
      <c r="E304" s="9"/>
    </row>
    <row r="305" ht="12.75">
      <c r="E305" s="9"/>
    </row>
    <row r="306" ht="12.75">
      <c r="E306" s="9"/>
    </row>
    <row r="307" ht="12.75">
      <c r="E307" s="9"/>
    </row>
    <row r="308" ht="12.75">
      <c r="E308" s="9"/>
    </row>
    <row r="309" ht="12.75">
      <c r="E309" s="9"/>
    </row>
    <row r="310" ht="12.75">
      <c r="E310" s="9"/>
    </row>
    <row r="311" ht="12.75">
      <c r="E311" s="9"/>
    </row>
    <row r="312" ht="12.75">
      <c r="E312" s="9"/>
    </row>
    <row r="313" ht="12.75">
      <c r="E313" s="9"/>
    </row>
    <row r="314" ht="12.75">
      <c r="E314" s="9"/>
    </row>
    <row r="315" ht="12.75">
      <c r="E315" s="9"/>
    </row>
    <row r="316" ht="12.75">
      <c r="E316" s="9"/>
    </row>
    <row r="317" ht="12.75">
      <c r="E317" s="9"/>
    </row>
    <row r="318" ht="12.75">
      <c r="E318" s="9"/>
    </row>
    <row r="319" ht="12.75">
      <c r="E319" s="9"/>
    </row>
    <row r="320" ht="12.75">
      <c r="E320" s="9"/>
    </row>
    <row r="321" ht="12.75">
      <c r="E321" s="9"/>
    </row>
    <row r="322" ht="12.75">
      <c r="E322" s="9"/>
    </row>
    <row r="323" ht="12.75">
      <c r="E323" s="9"/>
    </row>
    <row r="324" ht="12.75">
      <c r="E324" s="9"/>
    </row>
    <row r="325" ht="12.75">
      <c r="E325" s="9"/>
    </row>
    <row r="326" ht="12.75">
      <c r="E326" s="9"/>
    </row>
    <row r="327" ht="12.75">
      <c r="E327" s="9"/>
    </row>
    <row r="328" ht="12.75">
      <c r="E328" s="9"/>
    </row>
    <row r="329" ht="12.75">
      <c r="E329" s="9"/>
    </row>
    <row r="330" ht="12.75">
      <c r="E330" s="9"/>
    </row>
    <row r="331" ht="12.75">
      <c r="E331" s="9"/>
    </row>
    <row r="332" ht="12.75">
      <c r="E332" s="9"/>
    </row>
    <row r="333" ht="12.75">
      <c r="E333" s="9"/>
    </row>
    <row r="334" ht="12.75">
      <c r="E334" s="9"/>
    </row>
    <row r="335" ht="12.75">
      <c r="E335" s="9"/>
    </row>
    <row r="336" ht="12.75">
      <c r="E336" s="9"/>
    </row>
    <row r="337" ht="12.75">
      <c r="E337" s="9"/>
    </row>
    <row r="338" ht="12.75">
      <c r="E338" s="9"/>
    </row>
    <row r="339" ht="12.75">
      <c r="E339" s="9"/>
    </row>
    <row r="340" ht="12.75">
      <c r="E340" s="9"/>
    </row>
    <row r="341" ht="12.75">
      <c r="E341" s="9"/>
    </row>
    <row r="342" ht="12.75">
      <c r="E342" s="9"/>
    </row>
    <row r="343" ht="12.75">
      <c r="E343" s="9"/>
    </row>
    <row r="344" ht="12.75">
      <c r="E344" s="9"/>
    </row>
    <row r="345" ht="12.75">
      <c r="E345" s="9"/>
    </row>
    <row r="346" ht="12.75">
      <c r="E346" s="9"/>
    </row>
    <row r="347" ht="12.75">
      <c r="E347" s="9"/>
    </row>
    <row r="348" ht="12.75">
      <c r="E348" s="9"/>
    </row>
    <row r="349" ht="12.75">
      <c r="E349" s="9"/>
    </row>
    <row r="350" ht="12.75">
      <c r="E350" s="9"/>
    </row>
    <row r="351" ht="12.75">
      <c r="E351" s="9"/>
    </row>
    <row r="352" ht="12.75">
      <c r="E352" s="9"/>
    </row>
    <row r="353" ht="12.75">
      <c r="E353" s="9"/>
    </row>
    <row r="354" ht="12.75">
      <c r="E354" s="9"/>
    </row>
    <row r="355" ht="12.75">
      <c r="E355" s="9"/>
    </row>
    <row r="356" ht="12.75">
      <c r="E356" s="9"/>
    </row>
    <row r="357" ht="12.75">
      <c r="E357" s="9"/>
    </row>
    <row r="358" ht="12.75">
      <c r="E358" s="9"/>
    </row>
    <row r="359" ht="12.75">
      <c r="E359" s="9"/>
    </row>
    <row r="360" ht="12.75">
      <c r="E360" s="9"/>
    </row>
    <row r="361" ht="12.75">
      <c r="E361" s="9"/>
    </row>
    <row r="362" ht="12.75">
      <c r="E362" s="9"/>
    </row>
    <row r="363" ht="12.75">
      <c r="E363" s="9"/>
    </row>
    <row r="364" ht="12.75">
      <c r="E364" s="9"/>
    </row>
    <row r="365" ht="12.75">
      <c r="E365" s="9"/>
    </row>
    <row r="366" ht="12.75">
      <c r="E366" s="9"/>
    </row>
    <row r="367" ht="12.75">
      <c r="E367" s="9"/>
    </row>
    <row r="368" ht="12.75">
      <c r="E368" s="9"/>
    </row>
    <row r="369" ht="12.75">
      <c r="E369" s="9"/>
    </row>
    <row r="370" ht="12.75">
      <c r="E370" s="9"/>
    </row>
    <row r="371" ht="12.75">
      <c r="E371" s="9"/>
    </row>
    <row r="372" ht="12.75">
      <c r="E372" s="9"/>
    </row>
    <row r="373" ht="12.75">
      <c r="E373" s="9"/>
    </row>
    <row r="374" ht="12.75">
      <c r="E374" s="9"/>
    </row>
    <row r="375" ht="12.75">
      <c r="E375" s="9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384" ht="12.75">
      <c r="E384" s="9"/>
    </row>
    <row r="385" ht="12.75">
      <c r="E385" s="9"/>
    </row>
    <row r="386" ht="12.75">
      <c r="E386" s="9"/>
    </row>
    <row r="387" ht="12.75">
      <c r="E387" s="9"/>
    </row>
    <row r="388" ht="12.75">
      <c r="E388" s="9"/>
    </row>
    <row r="389" ht="12.75">
      <c r="E389" s="9"/>
    </row>
    <row r="390" ht="12.75">
      <c r="E390" s="9"/>
    </row>
    <row r="391" ht="12.75">
      <c r="E391" s="9"/>
    </row>
    <row r="392" ht="12.75">
      <c r="E392" s="9"/>
    </row>
    <row r="393" ht="12.75">
      <c r="E393" s="9"/>
    </row>
    <row r="394" ht="12.75">
      <c r="E394" s="9"/>
    </row>
    <row r="395" ht="12.75">
      <c r="E395" s="9"/>
    </row>
    <row r="396" ht="12.75">
      <c r="E396" s="9"/>
    </row>
    <row r="397" ht="12.75">
      <c r="E397" s="9"/>
    </row>
    <row r="398" ht="12.75">
      <c r="E398" s="9"/>
    </row>
    <row r="399" ht="12.75">
      <c r="E399" s="9"/>
    </row>
    <row r="400" ht="12.75">
      <c r="E400" s="9"/>
    </row>
    <row r="401" ht="12.75">
      <c r="E401" s="9"/>
    </row>
    <row r="402" ht="12.75">
      <c r="E402" s="9"/>
    </row>
    <row r="403" ht="12.75">
      <c r="E403" s="9"/>
    </row>
    <row r="404" ht="12.75">
      <c r="E404" s="9"/>
    </row>
    <row r="405" ht="12.75">
      <c r="E405" s="9"/>
    </row>
    <row r="406" ht="12.75">
      <c r="E406" s="9"/>
    </row>
    <row r="407" ht="12.75">
      <c r="E407" s="9"/>
    </row>
    <row r="408" ht="12.75">
      <c r="E408" s="9"/>
    </row>
    <row r="409" ht="12.75">
      <c r="E409" s="9"/>
    </row>
    <row r="410" ht="12.75">
      <c r="E410" s="9"/>
    </row>
    <row r="411" ht="12.75">
      <c r="E411" s="9"/>
    </row>
    <row r="412" ht="12.75">
      <c r="E412" s="9"/>
    </row>
    <row r="413" ht="12.75">
      <c r="E413" s="9"/>
    </row>
    <row r="414" ht="12.75">
      <c r="E414" s="9"/>
    </row>
    <row r="415" ht="12.75">
      <c r="E415" s="9"/>
    </row>
    <row r="416" ht="12.75">
      <c r="E416" s="9"/>
    </row>
    <row r="417" ht="12.75">
      <c r="E417" s="9"/>
    </row>
    <row r="418" ht="12.75">
      <c r="E418" s="9"/>
    </row>
    <row r="419" ht="12.75">
      <c r="E419" s="9"/>
    </row>
    <row r="420" ht="12.75">
      <c r="E420" s="9"/>
    </row>
    <row r="421" ht="12.75">
      <c r="E421" s="9"/>
    </row>
    <row r="422" ht="12.75">
      <c r="E422" s="9"/>
    </row>
    <row r="423" ht="12.75">
      <c r="E423" s="9"/>
    </row>
    <row r="424" ht="12.75">
      <c r="E424" s="9"/>
    </row>
    <row r="425" ht="12.75">
      <c r="E425" s="9"/>
    </row>
    <row r="426" ht="12.75">
      <c r="E426" s="9"/>
    </row>
    <row r="427" ht="12.75">
      <c r="E427" s="9"/>
    </row>
    <row r="428" ht="12.75">
      <c r="E428" s="9"/>
    </row>
    <row r="429" ht="12.75">
      <c r="E429" s="9"/>
    </row>
    <row r="430" ht="12.75">
      <c r="E430" s="9"/>
    </row>
    <row r="431" ht="12.75">
      <c r="E431" s="9"/>
    </row>
    <row r="432" ht="12.75">
      <c r="E432" s="9"/>
    </row>
    <row r="433" ht="12.75">
      <c r="E433" s="9"/>
    </row>
    <row r="434" ht="12.75">
      <c r="E434" s="9"/>
    </row>
    <row r="435" ht="12.75">
      <c r="E435" s="9"/>
    </row>
    <row r="436" ht="12.75">
      <c r="E436" s="9"/>
    </row>
    <row r="437" ht="12.75">
      <c r="E437" s="9"/>
    </row>
    <row r="438" ht="12.75">
      <c r="E438" s="9"/>
    </row>
    <row r="439" ht="12.75">
      <c r="E439" s="9"/>
    </row>
    <row r="440" ht="12.75">
      <c r="E440" s="9"/>
    </row>
    <row r="441" ht="12.75">
      <c r="E441" s="9"/>
    </row>
    <row r="442" ht="12.75">
      <c r="E442" s="9"/>
    </row>
    <row r="443" ht="12.75">
      <c r="E443" s="9"/>
    </row>
    <row r="444" ht="12.75">
      <c r="E444" s="9"/>
    </row>
    <row r="445" ht="12.75">
      <c r="E445" s="9"/>
    </row>
    <row r="446" ht="12.75">
      <c r="E446" s="9"/>
    </row>
    <row r="447" ht="12.75">
      <c r="E447" s="9"/>
    </row>
    <row r="448" ht="12.75">
      <c r="E448" s="9"/>
    </row>
    <row r="449" ht="12.75">
      <c r="E449" s="9"/>
    </row>
    <row r="450" ht="12.75">
      <c r="E450" s="9"/>
    </row>
    <row r="451" ht="12.75">
      <c r="E451" s="9"/>
    </row>
    <row r="452" ht="12.75">
      <c r="E452" s="9"/>
    </row>
    <row r="453" ht="12.75">
      <c r="E453" s="9"/>
    </row>
    <row r="454" ht="12.75">
      <c r="E454" s="9"/>
    </row>
    <row r="455" ht="12.75">
      <c r="E455" s="9"/>
    </row>
    <row r="456" ht="12.75">
      <c r="E456" s="9"/>
    </row>
    <row r="457" ht="12.75">
      <c r="E457" s="9"/>
    </row>
    <row r="458" ht="12.75">
      <c r="E458" s="9"/>
    </row>
    <row r="459" ht="12.75">
      <c r="E459" s="9"/>
    </row>
    <row r="460" ht="12.75">
      <c r="E460" s="9"/>
    </row>
    <row r="461" ht="12.75">
      <c r="E461" s="9"/>
    </row>
    <row r="462" ht="12.75">
      <c r="E462" s="9"/>
    </row>
    <row r="463" ht="12.75">
      <c r="E463" s="9"/>
    </row>
    <row r="464" ht="12.75">
      <c r="E464" s="9"/>
    </row>
    <row r="465" ht="12.75">
      <c r="E465" s="9"/>
    </row>
    <row r="466" ht="12.75">
      <c r="E466" s="9"/>
    </row>
    <row r="467" ht="12.75">
      <c r="E467" s="9"/>
    </row>
    <row r="468" ht="12.75">
      <c r="E468" s="9"/>
    </row>
    <row r="469" ht="12.75">
      <c r="E469" s="9"/>
    </row>
    <row r="470" ht="12.75">
      <c r="E470" s="9"/>
    </row>
    <row r="471" ht="12.75">
      <c r="E471" s="9"/>
    </row>
    <row r="472" ht="12.75">
      <c r="E472" s="9"/>
    </row>
    <row r="473" ht="12.75">
      <c r="E473" s="9"/>
    </row>
    <row r="474" ht="12.75">
      <c r="E474" s="9"/>
    </row>
    <row r="475" ht="12.75">
      <c r="E475" s="9"/>
    </row>
    <row r="476" ht="12.75">
      <c r="E476" s="9"/>
    </row>
    <row r="477" ht="12.75">
      <c r="E477" s="9"/>
    </row>
    <row r="478" ht="12.75">
      <c r="E478" s="9"/>
    </row>
    <row r="479" ht="12.75">
      <c r="E479" s="9"/>
    </row>
    <row r="480" ht="12.75">
      <c r="E480" s="9"/>
    </row>
    <row r="481" ht="12.75">
      <c r="E481" s="9"/>
    </row>
    <row r="482" ht="12.75">
      <c r="E482" s="9"/>
    </row>
    <row r="483" ht="12.75">
      <c r="E483" s="9"/>
    </row>
    <row r="484" ht="12.75">
      <c r="E484" s="9"/>
    </row>
    <row r="485" ht="12.75">
      <c r="E485" s="9"/>
    </row>
    <row r="486" ht="12.75">
      <c r="E486" s="9"/>
    </row>
    <row r="487" ht="12.75">
      <c r="E487" s="9"/>
    </row>
    <row r="488" ht="12.75">
      <c r="E488" s="9"/>
    </row>
    <row r="489" ht="12.75">
      <c r="E489" s="9"/>
    </row>
    <row r="490" ht="12.75">
      <c r="E490" s="9"/>
    </row>
    <row r="491" ht="12.75">
      <c r="E491" s="9"/>
    </row>
    <row r="492" ht="12.75">
      <c r="E492" s="9"/>
    </row>
    <row r="493" ht="12.75">
      <c r="E493" s="9"/>
    </row>
    <row r="494" ht="12.75">
      <c r="E494" s="9"/>
    </row>
    <row r="495" ht="12.75">
      <c r="E495" s="9"/>
    </row>
    <row r="496" ht="12.75">
      <c r="E496" s="9"/>
    </row>
    <row r="497" ht="12.75">
      <c r="E497" s="9"/>
    </row>
    <row r="498" ht="12.75">
      <c r="E498" s="9"/>
    </row>
    <row r="499" ht="12.75">
      <c r="E499" s="9"/>
    </row>
    <row r="500" ht="12.75">
      <c r="E500" s="9"/>
    </row>
    <row r="501" ht="12.75">
      <c r="E501" s="9"/>
    </row>
    <row r="502" ht="12.75">
      <c r="E502" s="9"/>
    </row>
    <row r="503" ht="12.75">
      <c r="E503" s="9"/>
    </row>
    <row r="504" ht="12.75">
      <c r="E504" s="9"/>
    </row>
    <row r="505" ht="12.75">
      <c r="E505" s="9"/>
    </row>
    <row r="506" ht="12.75">
      <c r="E506" s="9"/>
    </row>
    <row r="507" ht="12.75">
      <c r="E507" s="9"/>
    </row>
    <row r="508" ht="12.75">
      <c r="E508" s="9"/>
    </row>
    <row r="509" ht="12.75">
      <c r="E509" s="9"/>
    </row>
    <row r="510" ht="12.75">
      <c r="E510" s="9"/>
    </row>
    <row r="511" ht="12.75">
      <c r="E511" s="9"/>
    </row>
    <row r="512" ht="12.75">
      <c r="E512" s="9"/>
    </row>
    <row r="513" ht="12.75">
      <c r="E513" s="9"/>
    </row>
    <row r="514" ht="12.75">
      <c r="E514" s="9"/>
    </row>
    <row r="515" ht="12.75">
      <c r="E515" s="9"/>
    </row>
    <row r="516" ht="12.75">
      <c r="E516" s="9"/>
    </row>
    <row r="517" ht="12.75">
      <c r="E517" s="9"/>
    </row>
    <row r="518" ht="12.75">
      <c r="E518" s="9"/>
    </row>
    <row r="519" ht="12.75">
      <c r="E519" s="9"/>
    </row>
    <row r="520" ht="12.75">
      <c r="E520" s="9"/>
    </row>
    <row r="521" ht="12.75">
      <c r="E521" s="9"/>
    </row>
    <row r="522" ht="12.75">
      <c r="E522" s="9"/>
    </row>
    <row r="523" ht="12.75">
      <c r="E523" s="9"/>
    </row>
    <row r="524" ht="12.75">
      <c r="E524" s="9"/>
    </row>
    <row r="525" ht="12.75">
      <c r="E525" s="9"/>
    </row>
    <row r="526" ht="12.75">
      <c r="E526" s="9"/>
    </row>
    <row r="527" ht="12.75">
      <c r="E527" s="9"/>
    </row>
    <row r="528" ht="12.75">
      <c r="E528" s="9"/>
    </row>
    <row r="529" ht="12.75">
      <c r="E529" s="9"/>
    </row>
    <row r="530" ht="12.75">
      <c r="E530" s="9"/>
    </row>
    <row r="531" ht="12.75">
      <c r="E531" s="9"/>
    </row>
    <row r="532" ht="12.75">
      <c r="E532" s="9"/>
    </row>
    <row r="533" ht="12.75">
      <c r="E533" s="9"/>
    </row>
    <row r="534" ht="12.75">
      <c r="E534" s="9"/>
    </row>
    <row r="535" ht="12.75">
      <c r="E535" s="9"/>
    </row>
    <row r="536" ht="12.75">
      <c r="E536" s="9"/>
    </row>
    <row r="537" ht="12.75">
      <c r="E537" s="9"/>
    </row>
    <row r="538" ht="12.75">
      <c r="E538" s="9"/>
    </row>
    <row r="539" ht="12.75">
      <c r="E539" s="9"/>
    </row>
    <row r="540" ht="12.75">
      <c r="E540" s="9"/>
    </row>
    <row r="541" ht="12.75">
      <c r="E541" s="9"/>
    </row>
    <row r="542" ht="12.75">
      <c r="E542" s="9"/>
    </row>
    <row r="543" ht="12.75">
      <c r="E543" s="9"/>
    </row>
    <row r="544" ht="12.75">
      <c r="E544" s="9"/>
    </row>
    <row r="545" ht="12.75">
      <c r="E545" s="9"/>
    </row>
    <row r="546" ht="12.75">
      <c r="E546" s="9"/>
    </row>
    <row r="547" ht="12.75">
      <c r="E547" s="9"/>
    </row>
    <row r="548" ht="12.75">
      <c r="E548" s="9"/>
    </row>
    <row r="549" ht="12.75">
      <c r="E549" s="9"/>
    </row>
    <row r="550" ht="12.75">
      <c r="E550" s="9"/>
    </row>
    <row r="551" ht="12.75">
      <c r="E551" s="9"/>
    </row>
    <row r="552" ht="12.75">
      <c r="E552" s="9"/>
    </row>
    <row r="553" ht="12.75">
      <c r="E553" s="9"/>
    </row>
    <row r="554" ht="12.75">
      <c r="E554" s="9"/>
    </row>
    <row r="555" ht="12.75">
      <c r="E555" s="9"/>
    </row>
    <row r="556" ht="12.75">
      <c r="E556" s="9"/>
    </row>
    <row r="557" ht="12.75">
      <c r="E557" s="9"/>
    </row>
    <row r="558" ht="12.75">
      <c r="E558" s="9"/>
    </row>
    <row r="559" ht="12.75">
      <c r="E559" s="9"/>
    </row>
    <row r="560" ht="12.75">
      <c r="E560" s="9"/>
    </row>
    <row r="561" ht="12.75">
      <c r="E561" s="9"/>
    </row>
    <row r="562" ht="12.75">
      <c r="E562" s="9"/>
    </row>
    <row r="563" ht="12.75">
      <c r="E563" s="9"/>
    </row>
    <row r="564" ht="12.75">
      <c r="E564" s="9"/>
    </row>
    <row r="565" ht="12.75">
      <c r="E565" s="9"/>
    </row>
    <row r="566" ht="12.75">
      <c r="E566" s="9"/>
    </row>
    <row r="567" ht="12.75">
      <c r="E567" s="9"/>
    </row>
    <row r="568" ht="12.75">
      <c r="E568" s="9"/>
    </row>
    <row r="569" ht="12.75">
      <c r="E569" s="9"/>
    </row>
    <row r="570" ht="12.75">
      <c r="E570" s="9"/>
    </row>
    <row r="571" ht="12.75">
      <c r="E571" s="9"/>
    </row>
    <row r="572" ht="12.75">
      <c r="E572" s="9"/>
    </row>
    <row r="573" ht="12.75">
      <c r="E573" s="9"/>
    </row>
    <row r="574" ht="12.75">
      <c r="E574" s="9"/>
    </row>
    <row r="575" ht="12.75">
      <c r="E575" s="9"/>
    </row>
    <row r="576" ht="12.75">
      <c r="E576" s="9"/>
    </row>
    <row r="577" ht="12.75">
      <c r="E577" s="9"/>
    </row>
    <row r="578" ht="12.75">
      <c r="E578" s="9"/>
    </row>
    <row r="579" ht="12.75">
      <c r="E579" s="9"/>
    </row>
    <row r="580" ht="12.75">
      <c r="E580" s="9"/>
    </row>
    <row r="581" ht="12.75">
      <c r="E581" s="9"/>
    </row>
    <row r="582" ht="12.75">
      <c r="E582" s="9"/>
    </row>
    <row r="583" ht="12.75">
      <c r="E583" s="9"/>
    </row>
    <row r="584" ht="12.75">
      <c r="E584" s="9"/>
    </row>
    <row r="585" ht="12.75">
      <c r="E585" s="9"/>
    </row>
    <row r="586" ht="12.75">
      <c r="E586" s="9"/>
    </row>
    <row r="587" ht="12.75">
      <c r="E587" s="9"/>
    </row>
    <row r="588" ht="12.75">
      <c r="E588" s="9"/>
    </row>
    <row r="589" ht="12.75">
      <c r="E589" s="9"/>
    </row>
    <row r="590" ht="12.75">
      <c r="E590" s="9"/>
    </row>
    <row r="591" ht="12.75">
      <c r="E591" s="9"/>
    </row>
    <row r="592" ht="12.75">
      <c r="E592" s="9"/>
    </row>
    <row r="593" ht="12.75">
      <c r="E593" s="9"/>
    </row>
    <row r="594" ht="12.75">
      <c r="E594" s="9"/>
    </row>
    <row r="595" ht="12.75">
      <c r="E595" s="9"/>
    </row>
    <row r="596" ht="12.75">
      <c r="E596" s="9"/>
    </row>
    <row r="597" ht="12.75">
      <c r="E597" s="9"/>
    </row>
    <row r="598" ht="12.75">
      <c r="E598" s="9"/>
    </row>
    <row r="599" ht="12.75">
      <c r="E599" s="9"/>
    </row>
    <row r="600" ht="12.75">
      <c r="E600" s="9"/>
    </row>
    <row r="601" ht="12.75">
      <c r="E601" s="9"/>
    </row>
    <row r="602" ht="12.75">
      <c r="E602" s="9"/>
    </row>
    <row r="603" ht="12.75">
      <c r="E603" s="9"/>
    </row>
    <row r="604" ht="12.75">
      <c r="E604" s="9"/>
    </row>
    <row r="605" ht="12.75">
      <c r="E605" s="9"/>
    </row>
    <row r="606" ht="12.75">
      <c r="E606" s="9"/>
    </row>
    <row r="607" ht="12.75">
      <c r="E607" s="9"/>
    </row>
    <row r="608" ht="12.75">
      <c r="E608" s="9"/>
    </row>
    <row r="609" ht="12.75">
      <c r="E609" s="9"/>
    </row>
    <row r="610" ht="12.75">
      <c r="E610" s="9"/>
    </row>
    <row r="611" ht="12.75">
      <c r="E611" s="9"/>
    </row>
    <row r="612" ht="12.75">
      <c r="E612" s="9"/>
    </row>
    <row r="613" ht="12.75">
      <c r="E613" s="9"/>
    </row>
    <row r="614" ht="12.75">
      <c r="E614" s="9"/>
    </row>
    <row r="615" ht="12.75">
      <c r="E615" s="9"/>
    </row>
    <row r="616" ht="12.75">
      <c r="E616" s="9"/>
    </row>
    <row r="617" ht="12.75">
      <c r="E617" s="9"/>
    </row>
    <row r="618" ht="12.75">
      <c r="E618" s="9"/>
    </row>
    <row r="619" ht="12.75">
      <c r="E619" s="9"/>
    </row>
    <row r="620" ht="12.75">
      <c r="E620" s="9"/>
    </row>
    <row r="621" ht="12.75">
      <c r="E621" s="9"/>
    </row>
    <row r="622" ht="12.75">
      <c r="E622" s="9"/>
    </row>
    <row r="623" ht="12.75">
      <c r="E623" s="9"/>
    </row>
    <row r="624" ht="12.75">
      <c r="E624" s="9"/>
    </row>
    <row r="625" ht="12.75">
      <c r="E625" s="9"/>
    </row>
    <row r="626" ht="12.75">
      <c r="E626" s="9"/>
    </row>
    <row r="627" ht="12.75">
      <c r="E627" s="9"/>
    </row>
    <row r="628" ht="12.75">
      <c r="E628" s="9"/>
    </row>
    <row r="629" ht="12.75">
      <c r="E629" s="9"/>
    </row>
    <row r="630" ht="12.75">
      <c r="E630" s="9"/>
    </row>
    <row r="631" ht="12.75">
      <c r="E631" s="9"/>
    </row>
    <row r="632" ht="12.75">
      <c r="E632" s="9"/>
    </row>
    <row r="633" ht="12.75">
      <c r="E633" s="9"/>
    </row>
    <row r="634" ht="12.75">
      <c r="E634" s="9"/>
    </row>
    <row r="635" ht="12.75">
      <c r="E635" s="9"/>
    </row>
    <row r="636" ht="12.75">
      <c r="E636" s="9"/>
    </row>
    <row r="637" ht="12.75">
      <c r="E637" s="9"/>
    </row>
    <row r="638" ht="12.75">
      <c r="E638" s="9"/>
    </row>
    <row r="639" ht="12.75">
      <c r="E639" s="9"/>
    </row>
    <row r="640" ht="12.75">
      <c r="E640" s="9"/>
    </row>
    <row r="641" ht="12.75">
      <c r="E641" s="9"/>
    </row>
    <row r="642" ht="12.75">
      <c r="E642" s="9"/>
    </row>
    <row r="643" ht="12.75">
      <c r="E643" s="9"/>
    </row>
    <row r="644" ht="12.75">
      <c r="E644" s="9"/>
    </row>
    <row r="645" ht="12.75">
      <c r="E645" s="9"/>
    </row>
    <row r="646" ht="12.75">
      <c r="E646" s="9"/>
    </row>
    <row r="647" ht="12.75">
      <c r="E647" s="9"/>
    </row>
    <row r="648" ht="12.75">
      <c r="E648" s="9"/>
    </row>
    <row r="649" ht="12.75">
      <c r="E649" s="9"/>
    </row>
    <row r="650" ht="12.75">
      <c r="E650" s="9"/>
    </row>
    <row r="651" ht="12.75">
      <c r="E651" s="9"/>
    </row>
    <row r="652" ht="12.75">
      <c r="E652" s="9"/>
    </row>
    <row r="653" ht="12.75">
      <c r="E653" s="9"/>
    </row>
    <row r="654" ht="12.75">
      <c r="E654" s="9"/>
    </row>
    <row r="655" ht="12.75">
      <c r="E655" s="9"/>
    </row>
    <row r="656" ht="12.75">
      <c r="E656" s="9"/>
    </row>
    <row r="657" ht="12.75">
      <c r="E657" s="9"/>
    </row>
    <row r="658" ht="12.75">
      <c r="E658" s="9"/>
    </row>
    <row r="659" ht="12.75">
      <c r="E659" s="9"/>
    </row>
    <row r="660" ht="12.75">
      <c r="E660" s="9"/>
    </row>
    <row r="661" ht="12.75">
      <c r="E661" s="9"/>
    </row>
    <row r="662" ht="12.75">
      <c r="E662" s="9"/>
    </row>
    <row r="663" ht="12.75">
      <c r="E663" s="9"/>
    </row>
    <row r="664" ht="12.75">
      <c r="E664" s="9"/>
    </row>
    <row r="665" ht="12.75">
      <c r="E665" s="9"/>
    </row>
    <row r="666" ht="12.75">
      <c r="E666" s="9"/>
    </row>
    <row r="667" ht="12.75">
      <c r="E667" s="9"/>
    </row>
    <row r="668" ht="12.75">
      <c r="E668" s="9"/>
    </row>
    <row r="669" ht="12.75">
      <c r="E669" s="9"/>
    </row>
    <row r="670" ht="12.75">
      <c r="E670" s="9"/>
    </row>
    <row r="671" ht="12.75">
      <c r="E671" s="9"/>
    </row>
    <row r="672" ht="12.75">
      <c r="E672" s="9"/>
    </row>
    <row r="673" ht="12.75">
      <c r="E673" s="9"/>
    </row>
    <row r="674" ht="12.75">
      <c r="E674" s="9"/>
    </row>
    <row r="675" ht="12.75">
      <c r="E675" s="9"/>
    </row>
    <row r="676" ht="12.75">
      <c r="E676" s="9"/>
    </row>
    <row r="677" ht="12.75">
      <c r="E677" s="9"/>
    </row>
    <row r="678" ht="12.75">
      <c r="E678" s="9"/>
    </row>
    <row r="679" ht="12.75">
      <c r="E679" s="9"/>
    </row>
    <row r="680" ht="12.75">
      <c r="E680" s="9"/>
    </row>
    <row r="681" ht="12.75">
      <c r="E681" s="9"/>
    </row>
    <row r="682" ht="12.75">
      <c r="E682" s="9"/>
    </row>
    <row r="683" ht="12.75">
      <c r="E683" s="9"/>
    </row>
    <row r="684" ht="12.75">
      <c r="E684" s="9"/>
    </row>
    <row r="685" ht="12.75">
      <c r="E685" s="9"/>
    </row>
    <row r="686" ht="12.75">
      <c r="E686" s="9"/>
    </row>
    <row r="687" ht="12.75">
      <c r="E687" s="9"/>
    </row>
    <row r="688" ht="12.75">
      <c r="E688" s="9"/>
    </row>
    <row r="689" ht="12.75">
      <c r="E689" s="9"/>
    </row>
    <row r="690" ht="12.75">
      <c r="E690" s="9"/>
    </row>
    <row r="691" ht="12.75">
      <c r="E691" s="9"/>
    </row>
    <row r="692" ht="12.75">
      <c r="E692" s="9"/>
    </row>
    <row r="693" ht="12.75">
      <c r="E693" s="9"/>
    </row>
    <row r="694" ht="12.75">
      <c r="E694" s="9"/>
    </row>
    <row r="695" ht="12.75">
      <c r="E695" s="9"/>
    </row>
    <row r="696" ht="12.75">
      <c r="E696" s="9"/>
    </row>
    <row r="697" ht="12.75">
      <c r="E697" s="9"/>
    </row>
    <row r="698" ht="12.75">
      <c r="E698" s="9"/>
    </row>
    <row r="699" ht="12.75">
      <c r="E699" s="9"/>
    </row>
    <row r="700" ht="12.75">
      <c r="E700" s="9"/>
    </row>
    <row r="701" ht="12.75">
      <c r="E701" s="9"/>
    </row>
    <row r="702" ht="12.75">
      <c r="E702" s="9"/>
    </row>
    <row r="703" ht="12.75">
      <c r="E703" s="9"/>
    </row>
    <row r="704" ht="12.75">
      <c r="E704" s="9"/>
    </row>
    <row r="705" ht="12.75">
      <c r="E705" s="9"/>
    </row>
    <row r="706" ht="12.75">
      <c r="E706" s="9"/>
    </row>
    <row r="707" ht="12.75">
      <c r="E707" s="9"/>
    </row>
    <row r="708" ht="12.75">
      <c r="E708" s="9"/>
    </row>
    <row r="709" ht="12.75">
      <c r="E709" s="9"/>
    </row>
    <row r="710" ht="12.75">
      <c r="E710" s="9"/>
    </row>
    <row r="711" ht="12.75">
      <c r="E711" s="9"/>
    </row>
    <row r="712" ht="12.75">
      <c r="E712" s="9"/>
    </row>
    <row r="713" ht="12.75">
      <c r="E713" s="9"/>
    </row>
    <row r="714" ht="12.75">
      <c r="E714" s="9"/>
    </row>
    <row r="715" ht="12.75">
      <c r="E715" s="9"/>
    </row>
    <row r="716" ht="12.75">
      <c r="E716" s="9"/>
    </row>
    <row r="717" ht="12.75">
      <c r="E717" s="9"/>
    </row>
    <row r="718" ht="12.75">
      <c r="E718" s="9"/>
    </row>
    <row r="719" ht="12.75">
      <c r="E719" s="9"/>
    </row>
    <row r="720" ht="12.75">
      <c r="E720" s="9"/>
    </row>
    <row r="721" ht="12.75">
      <c r="E721" s="9"/>
    </row>
    <row r="722" ht="12.75">
      <c r="E722" s="9"/>
    </row>
    <row r="723" ht="12.75">
      <c r="E723" s="9"/>
    </row>
    <row r="724" ht="12.75">
      <c r="E724" s="9"/>
    </row>
    <row r="725" ht="12.75">
      <c r="E725" s="9"/>
    </row>
    <row r="726" ht="12.75">
      <c r="E726" s="9"/>
    </row>
    <row r="727" ht="12.75">
      <c r="E727" s="9"/>
    </row>
    <row r="728" ht="12.75">
      <c r="E728" s="9"/>
    </row>
    <row r="729" ht="12.75">
      <c r="E729" s="9"/>
    </row>
    <row r="730" ht="12.75">
      <c r="E730" s="9"/>
    </row>
    <row r="731" ht="12.75">
      <c r="E731" s="9"/>
    </row>
    <row r="732" ht="12.75">
      <c r="E732" s="9"/>
    </row>
    <row r="733" ht="12.75">
      <c r="E733" s="9"/>
    </row>
    <row r="734" ht="12.75">
      <c r="E734" s="9"/>
    </row>
    <row r="735" ht="12.75">
      <c r="E735" s="9"/>
    </row>
    <row r="736" ht="12.75">
      <c r="E736" s="9"/>
    </row>
    <row r="737" ht="12.75">
      <c r="E737" s="9"/>
    </row>
    <row r="738" ht="12.75">
      <c r="E738" s="9"/>
    </row>
    <row r="739" ht="12.75">
      <c r="E739" s="9"/>
    </row>
    <row r="740" ht="12.75">
      <c r="E740" s="9"/>
    </row>
    <row r="741" ht="12.75">
      <c r="E741" s="9"/>
    </row>
    <row r="742" ht="12.75">
      <c r="E742" s="9"/>
    </row>
    <row r="743" ht="12.75">
      <c r="E743" s="9"/>
    </row>
    <row r="744" ht="12.75">
      <c r="E744" s="9"/>
    </row>
    <row r="745" ht="12.75">
      <c r="E745" s="9"/>
    </row>
    <row r="746" ht="12.75">
      <c r="E746" s="9"/>
    </row>
    <row r="747" ht="12.75">
      <c r="E747" s="9"/>
    </row>
    <row r="748" ht="12.75">
      <c r="E748" s="9"/>
    </row>
    <row r="749" ht="12.75">
      <c r="E749" s="9"/>
    </row>
    <row r="750" ht="12.75">
      <c r="E750" s="9"/>
    </row>
    <row r="751" ht="12.75">
      <c r="E751" s="9"/>
    </row>
    <row r="752" ht="12.75">
      <c r="E752" s="9"/>
    </row>
    <row r="753" ht="12.75">
      <c r="E753" s="9"/>
    </row>
    <row r="754" ht="12.75">
      <c r="E754" s="9"/>
    </row>
    <row r="755" ht="12.75">
      <c r="E755" s="9"/>
    </row>
    <row r="756" ht="12.75">
      <c r="E756" s="9"/>
    </row>
    <row r="757" ht="12.75">
      <c r="E757" s="9"/>
    </row>
    <row r="758" ht="12.75">
      <c r="E758" s="9"/>
    </row>
    <row r="759" ht="12.75">
      <c r="E759" s="9"/>
    </row>
    <row r="760" ht="12.75">
      <c r="E760" s="9"/>
    </row>
    <row r="761" ht="12.75">
      <c r="E761" s="9"/>
    </row>
    <row r="762" ht="12.75">
      <c r="E762" s="9"/>
    </row>
    <row r="763" ht="12.75">
      <c r="E763" s="9"/>
    </row>
    <row r="764" ht="12.75">
      <c r="E764" s="9"/>
    </row>
    <row r="765" ht="12.75">
      <c r="E765" s="9"/>
    </row>
    <row r="766" ht="12.75">
      <c r="E766" s="9"/>
    </row>
    <row r="767" ht="12.75">
      <c r="E767" s="9"/>
    </row>
    <row r="768" ht="12.75">
      <c r="E768" s="9"/>
    </row>
    <row r="769" ht="12.75">
      <c r="E769" s="9"/>
    </row>
    <row r="770" ht="12.75">
      <c r="E770" s="9"/>
    </row>
    <row r="771" ht="12.75">
      <c r="E771" s="9"/>
    </row>
    <row r="772" ht="12.75">
      <c r="E772" s="9"/>
    </row>
    <row r="773" ht="12.75">
      <c r="E773" s="9"/>
    </row>
    <row r="774" ht="12.75">
      <c r="E774" s="9"/>
    </row>
    <row r="775" ht="12.75">
      <c r="E775" s="9"/>
    </row>
    <row r="776" ht="12.75">
      <c r="E776" s="9"/>
    </row>
    <row r="777" ht="12.75">
      <c r="E777" s="9"/>
    </row>
    <row r="778" ht="12.75">
      <c r="E778" s="9"/>
    </row>
    <row r="779" ht="12.75">
      <c r="E779" s="9"/>
    </row>
    <row r="780" ht="12.75">
      <c r="E780" s="9"/>
    </row>
    <row r="781" ht="12.75">
      <c r="E781" s="9"/>
    </row>
    <row r="782" ht="12.75">
      <c r="E782" s="9"/>
    </row>
    <row r="783" ht="12.75">
      <c r="E783" s="9"/>
    </row>
    <row r="784" ht="12.75">
      <c r="E784" s="9"/>
    </row>
    <row r="785" ht="12.75">
      <c r="E785" s="9"/>
    </row>
    <row r="786" ht="12.75">
      <c r="E786" s="9"/>
    </row>
    <row r="787" ht="12.75">
      <c r="E787" s="9"/>
    </row>
    <row r="788" ht="12.75">
      <c r="E788" s="9"/>
    </row>
    <row r="789" ht="12.75">
      <c r="E789" s="9"/>
    </row>
    <row r="790" ht="12.75">
      <c r="E790" s="9"/>
    </row>
    <row r="791" ht="12.75">
      <c r="E791" s="9"/>
    </row>
    <row r="792" ht="12.75">
      <c r="E792" s="9"/>
    </row>
    <row r="793" ht="12.75">
      <c r="E793" s="9"/>
    </row>
    <row r="794" ht="12.75">
      <c r="E794" s="9"/>
    </row>
    <row r="795" ht="12.75">
      <c r="E795" s="9"/>
    </row>
    <row r="796" ht="12.75">
      <c r="E796" s="9"/>
    </row>
    <row r="797" ht="12.75">
      <c r="E797" s="9"/>
    </row>
    <row r="798" ht="12.75">
      <c r="E798" s="9"/>
    </row>
    <row r="799" ht="12.75">
      <c r="E799" s="9"/>
    </row>
    <row r="800" ht="12.75">
      <c r="E800" s="9"/>
    </row>
    <row r="801" ht="12.75">
      <c r="E801" s="9"/>
    </row>
    <row r="802" ht="12.75">
      <c r="E802" s="9"/>
    </row>
    <row r="803" ht="12.75">
      <c r="E803" s="9"/>
    </row>
    <row r="804" ht="12.75">
      <c r="E804" s="9"/>
    </row>
    <row r="805" ht="12.75">
      <c r="E805" s="9"/>
    </row>
    <row r="806" ht="12.75">
      <c r="E806" s="9"/>
    </row>
    <row r="807" ht="12.75">
      <c r="E807" s="9"/>
    </row>
    <row r="808" ht="12.75">
      <c r="E808" s="9"/>
    </row>
    <row r="809" ht="12.75">
      <c r="E809" s="9"/>
    </row>
    <row r="810" ht="12.75">
      <c r="E810" s="9"/>
    </row>
    <row r="811" ht="12.75">
      <c r="E811" s="9"/>
    </row>
    <row r="812" ht="12.75">
      <c r="E812" s="9"/>
    </row>
    <row r="813" ht="12.75">
      <c r="E813" s="9"/>
    </row>
    <row r="814" ht="12.75">
      <c r="E814" s="9"/>
    </row>
    <row r="815" ht="12.75">
      <c r="E815" s="9"/>
    </row>
    <row r="816" ht="12.75">
      <c r="E816" s="9"/>
    </row>
    <row r="817" ht="12.75">
      <c r="E817" s="9"/>
    </row>
    <row r="818" ht="12.75">
      <c r="E818" s="9"/>
    </row>
    <row r="819" ht="12.75">
      <c r="E819" s="9"/>
    </row>
    <row r="820" ht="12.75">
      <c r="E820" s="9"/>
    </row>
    <row r="821" ht="12.75">
      <c r="E821" s="9"/>
    </row>
    <row r="822" ht="12.75">
      <c r="E822" s="9"/>
    </row>
    <row r="823" ht="12.75">
      <c r="E823" s="9"/>
    </row>
    <row r="824" ht="12.75">
      <c r="E824" s="9"/>
    </row>
    <row r="825" ht="12.75">
      <c r="E825" s="9"/>
    </row>
    <row r="826" ht="12.75">
      <c r="E826" s="9"/>
    </row>
    <row r="827" ht="12.75">
      <c r="E827" s="9"/>
    </row>
    <row r="828" ht="12.75">
      <c r="E828" s="9"/>
    </row>
    <row r="829" ht="12.75">
      <c r="E829" s="9"/>
    </row>
    <row r="830" ht="12.75">
      <c r="E830" s="9"/>
    </row>
    <row r="831" ht="12.75">
      <c r="E831" s="9"/>
    </row>
    <row r="832" ht="12.75">
      <c r="E832" s="9"/>
    </row>
    <row r="833" ht="12.75">
      <c r="E833" s="9"/>
    </row>
    <row r="834" ht="12.75">
      <c r="E834" s="9"/>
    </row>
    <row r="835" ht="12.75">
      <c r="E835" s="9"/>
    </row>
    <row r="836" ht="12.75">
      <c r="E836" s="9"/>
    </row>
    <row r="837" ht="12.75">
      <c r="E837" s="9"/>
    </row>
    <row r="838" ht="12.75">
      <c r="E838" s="9"/>
    </row>
    <row r="839" ht="12.75">
      <c r="E839" s="9"/>
    </row>
    <row r="840" ht="12.75">
      <c r="E840" s="9"/>
    </row>
    <row r="841" ht="12.75">
      <c r="E841" s="9"/>
    </row>
    <row r="842" ht="12.75">
      <c r="E842" s="9"/>
    </row>
    <row r="843" ht="12.75">
      <c r="E843" s="9"/>
    </row>
    <row r="844" ht="12.75">
      <c r="E844" s="9"/>
    </row>
    <row r="845" ht="12.75">
      <c r="E845" s="9"/>
    </row>
    <row r="846" ht="12.75">
      <c r="E846" s="9"/>
    </row>
    <row r="847" ht="12.75">
      <c r="E847" s="9"/>
    </row>
    <row r="848" ht="12.75">
      <c r="E848" s="9"/>
    </row>
    <row r="849" ht="12.75">
      <c r="E849" s="9"/>
    </row>
    <row r="850" ht="12.75">
      <c r="E850" s="9"/>
    </row>
    <row r="851" ht="12.75">
      <c r="E851" s="9"/>
    </row>
    <row r="852" ht="12.75">
      <c r="E852" s="9"/>
    </row>
    <row r="853" ht="12.75">
      <c r="E853" s="9"/>
    </row>
    <row r="854" ht="12.75">
      <c r="E854" s="9"/>
    </row>
    <row r="855" ht="12.75">
      <c r="E855" s="9"/>
    </row>
    <row r="856" ht="12.75">
      <c r="E856" s="9"/>
    </row>
    <row r="857" ht="12.75">
      <c r="E857" s="9"/>
    </row>
    <row r="858" ht="12.75">
      <c r="E858" s="9"/>
    </row>
    <row r="859" ht="12.75">
      <c r="E859" s="9"/>
    </row>
    <row r="860" ht="12.75">
      <c r="E860" s="9"/>
    </row>
    <row r="861" ht="12.75">
      <c r="E861" s="9"/>
    </row>
    <row r="862" ht="12.75">
      <c r="E862" s="9"/>
    </row>
    <row r="863" ht="12.75">
      <c r="E863" s="9"/>
    </row>
    <row r="864" ht="12.75">
      <c r="E864" s="9"/>
    </row>
    <row r="865" ht="12.75">
      <c r="E865" s="9"/>
    </row>
    <row r="866" ht="12.75">
      <c r="E866" s="9"/>
    </row>
    <row r="867" ht="12.75">
      <c r="E867" s="9"/>
    </row>
    <row r="868" ht="12.75">
      <c r="E868" s="9"/>
    </row>
    <row r="869" ht="12.75">
      <c r="E869" s="9"/>
    </row>
    <row r="870" ht="12.75">
      <c r="E870" s="9"/>
    </row>
    <row r="871" ht="12.75">
      <c r="E871" s="9"/>
    </row>
    <row r="872" ht="12.75">
      <c r="E872" s="9"/>
    </row>
    <row r="873" ht="12.75">
      <c r="E873" s="9"/>
    </row>
    <row r="874" ht="12.75">
      <c r="E874" s="9"/>
    </row>
    <row r="875" ht="12.75">
      <c r="E875" s="9"/>
    </row>
    <row r="876" ht="12.75">
      <c r="E876" s="9"/>
    </row>
    <row r="877" ht="12.75">
      <c r="E877" s="9"/>
    </row>
    <row r="878" ht="12.75">
      <c r="E878" s="9"/>
    </row>
    <row r="879" ht="12.75">
      <c r="E879" s="9"/>
    </row>
    <row r="880" ht="12.75">
      <c r="E880" s="9"/>
    </row>
    <row r="881" ht="12.75">
      <c r="E881" s="9"/>
    </row>
    <row r="882" ht="12.75">
      <c r="E882" s="9"/>
    </row>
    <row r="883" ht="12.75">
      <c r="E883" s="9"/>
    </row>
    <row r="884" ht="12.75">
      <c r="E884" s="9"/>
    </row>
    <row r="885" ht="12.75">
      <c r="E885" s="9"/>
    </row>
    <row r="886" ht="12.75">
      <c r="E886" s="9"/>
    </row>
    <row r="887" ht="12.75">
      <c r="E887" s="9"/>
    </row>
    <row r="888" ht="12.75">
      <c r="E888" s="9"/>
    </row>
    <row r="889" ht="12.75">
      <c r="E889" s="9"/>
    </row>
    <row r="890" ht="12.75">
      <c r="E890" s="9"/>
    </row>
    <row r="891" ht="12.75">
      <c r="E891" s="9"/>
    </row>
    <row r="892" ht="12.75">
      <c r="E892" s="9"/>
    </row>
    <row r="893" ht="12.75">
      <c r="E893" s="9"/>
    </row>
    <row r="894" ht="12.75">
      <c r="E894" s="9"/>
    </row>
    <row r="895" ht="12.75">
      <c r="E895" s="9"/>
    </row>
    <row r="896" ht="12.75">
      <c r="E896" s="9"/>
    </row>
    <row r="897" ht="12.75">
      <c r="E897" s="9"/>
    </row>
    <row r="898" ht="12.75">
      <c r="E898" s="9"/>
    </row>
    <row r="899" ht="12.75">
      <c r="E899" s="9"/>
    </row>
    <row r="900" ht="12.75">
      <c r="E900" s="9"/>
    </row>
    <row r="901" ht="12.75">
      <c r="E901" s="9"/>
    </row>
    <row r="902" ht="12.75">
      <c r="E902" s="9"/>
    </row>
    <row r="903" ht="12.75">
      <c r="E903" s="9"/>
    </row>
    <row r="904" ht="12.75">
      <c r="E904" s="9"/>
    </row>
    <row r="905" ht="12.75">
      <c r="E905" s="9"/>
    </row>
    <row r="906" ht="12.75">
      <c r="E906" s="9"/>
    </row>
    <row r="907" ht="12.75">
      <c r="E907" s="9"/>
    </row>
    <row r="908" ht="12.75">
      <c r="E908" s="9"/>
    </row>
    <row r="909" ht="12.75">
      <c r="E909" s="9"/>
    </row>
    <row r="910" ht="12.75">
      <c r="E910" s="9"/>
    </row>
    <row r="911" ht="12.75">
      <c r="E911" s="9"/>
    </row>
    <row r="912" ht="12.75">
      <c r="E912" s="9"/>
    </row>
    <row r="913" ht="12.75">
      <c r="E913" s="9"/>
    </row>
    <row r="914" ht="12.75">
      <c r="E914" s="9"/>
    </row>
    <row r="915" ht="12.75">
      <c r="E915" s="9"/>
    </row>
    <row r="916" ht="12.75">
      <c r="E916" s="9"/>
    </row>
    <row r="917" ht="12.75">
      <c r="E917" s="9"/>
    </row>
    <row r="918" ht="12.75">
      <c r="E918" s="9"/>
    </row>
    <row r="919" ht="12.75">
      <c r="E919" s="9"/>
    </row>
    <row r="920" ht="12.75">
      <c r="E920" s="9"/>
    </row>
    <row r="921" ht="12.75">
      <c r="E921" s="9"/>
    </row>
    <row r="922" ht="12.75">
      <c r="E922" s="9"/>
    </row>
    <row r="923" ht="12.75"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  <row r="930" ht="12.75">
      <c r="E930" s="9"/>
    </row>
    <row r="931" ht="12.75">
      <c r="E931" s="9"/>
    </row>
    <row r="932" ht="12.75">
      <c r="E932" s="9"/>
    </row>
    <row r="933" ht="12.75">
      <c r="E933" s="9"/>
    </row>
    <row r="934" ht="12.75">
      <c r="E934" s="9"/>
    </row>
    <row r="935" ht="12.75">
      <c r="E935" s="9"/>
    </row>
    <row r="936" ht="12.75">
      <c r="E936" s="9"/>
    </row>
    <row r="937" ht="12.75">
      <c r="E937" s="9"/>
    </row>
    <row r="938" ht="12.75">
      <c r="E938" s="9"/>
    </row>
    <row r="939" ht="12.75">
      <c r="E939" s="9"/>
    </row>
    <row r="940" ht="12.75">
      <c r="E940" s="9"/>
    </row>
    <row r="941" ht="12.75">
      <c r="E941" s="9"/>
    </row>
    <row r="942" ht="12.75">
      <c r="E942" s="9"/>
    </row>
    <row r="943" ht="12.75">
      <c r="E943" s="9"/>
    </row>
    <row r="944" ht="12.75">
      <c r="E944" s="9"/>
    </row>
    <row r="945" ht="12.75">
      <c r="E945" s="9"/>
    </row>
    <row r="946" ht="12.75">
      <c r="E946" s="9"/>
    </row>
    <row r="947" ht="12.75">
      <c r="E947" s="9"/>
    </row>
    <row r="948" ht="12.75">
      <c r="E948" s="9"/>
    </row>
    <row r="949" ht="12.75">
      <c r="E949" s="9"/>
    </row>
    <row r="950" ht="12.75">
      <c r="E950" s="9"/>
    </row>
    <row r="951" ht="12.75">
      <c r="E951" s="9"/>
    </row>
    <row r="952" ht="12.75">
      <c r="E952" s="9"/>
    </row>
    <row r="953" ht="12.75">
      <c r="E953" s="9"/>
    </row>
    <row r="954" ht="12.75">
      <c r="E954" s="9"/>
    </row>
    <row r="955" ht="12.75">
      <c r="E955" s="9"/>
    </row>
    <row r="956" ht="12.75">
      <c r="E956" s="9"/>
    </row>
    <row r="957" ht="12.75">
      <c r="E957" s="9"/>
    </row>
    <row r="958" ht="12.75">
      <c r="E958" s="9"/>
    </row>
    <row r="959" ht="12.75">
      <c r="E959" s="9"/>
    </row>
    <row r="960" ht="12.75">
      <c r="E960" s="9"/>
    </row>
    <row r="961" ht="12.75">
      <c r="E961" s="9"/>
    </row>
    <row r="962" ht="12.75">
      <c r="E962" s="9"/>
    </row>
    <row r="963" ht="12.75">
      <c r="E963" s="9"/>
    </row>
    <row r="964" ht="12.75">
      <c r="E964" s="9"/>
    </row>
    <row r="965" ht="12.75">
      <c r="E965" s="9"/>
    </row>
    <row r="966" ht="12.75">
      <c r="E966" s="9"/>
    </row>
    <row r="967" ht="12.75">
      <c r="E967" s="9"/>
    </row>
    <row r="968" ht="12.75">
      <c r="E968" s="9"/>
    </row>
    <row r="969" ht="12.75">
      <c r="E969" s="9"/>
    </row>
    <row r="970" ht="12.75">
      <c r="E970" s="9"/>
    </row>
    <row r="971" ht="12.75">
      <c r="E971" s="9"/>
    </row>
    <row r="972" ht="12.75">
      <c r="E972" s="9"/>
    </row>
    <row r="973" ht="12.75">
      <c r="E973" s="9"/>
    </row>
    <row r="974" ht="12.75">
      <c r="E974" s="9"/>
    </row>
    <row r="975" ht="12.75">
      <c r="E975" s="9"/>
    </row>
    <row r="976" ht="12.75">
      <c r="E976" s="9"/>
    </row>
    <row r="977" ht="12.75">
      <c r="E977" s="9"/>
    </row>
    <row r="978" ht="12.75">
      <c r="E978" s="9"/>
    </row>
    <row r="979" ht="12.75">
      <c r="E979" s="9"/>
    </row>
    <row r="980" ht="12.75">
      <c r="E980" s="9"/>
    </row>
    <row r="981" ht="12.75">
      <c r="E981" s="9"/>
    </row>
    <row r="982" ht="12.75">
      <c r="E982" s="9"/>
    </row>
    <row r="983" ht="12.75">
      <c r="E983" s="9"/>
    </row>
    <row r="984" ht="12.75">
      <c r="E984" s="9"/>
    </row>
    <row r="985" ht="12.75">
      <c r="E985" s="9"/>
    </row>
    <row r="986" ht="12.75">
      <c r="E986" s="9"/>
    </row>
    <row r="987" ht="12.75">
      <c r="E987" s="9"/>
    </row>
    <row r="988" ht="12.75">
      <c r="E988" s="9"/>
    </row>
    <row r="989" ht="12.75">
      <c r="E989" s="9"/>
    </row>
    <row r="990" ht="12.75">
      <c r="E990" s="9"/>
    </row>
    <row r="991" ht="12.75">
      <c r="E991" s="9"/>
    </row>
    <row r="992" ht="12.75">
      <c r="E992" s="9"/>
    </row>
    <row r="993" ht="12.75">
      <c r="E993" s="9"/>
    </row>
    <row r="994" ht="12.75">
      <c r="E994" s="9"/>
    </row>
    <row r="995" ht="12.75">
      <c r="E995" s="9"/>
    </row>
    <row r="996" ht="12.75">
      <c r="E996" s="9"/>
    </row>
    <row r="997" ht="12.75">
      <c r="E997" s="9"/>
    </row>
    <row r="998" ht="12.75">
      <c r="E998" s="9"/>
    </row>
    <row r="999" ht="12.75">
      <c r="E999" s="9"/>
    </row>
    <row r="1000" ht="12.75">
      <c r="E1000" s="9"/>
    </row>
    <row r="1001" ht="12.75">
      <c r="E1001" s="9"/>
    </row>
    <row r="1002" ht="12.75">
      <c r="E1002" s="9"/>
    </row>
    <row r="1003" ht="12.75">
      <c r="E1003" s="9"/>
    </row>
    <row r="1004" ht="12.75">
      <c r="E1004" s="9"/>
    </row>
    <row r="1005" ht="12.75">
      <c r="E1005" s="9"/>
    </row>
    <row r="1006" ht="12.75">
      <c r="E1006" s="9"/>
    </row>
    <row r="1007" ht="12.75">
      <c r="E1007" s="9"/>
    </row>
    <row r="1008" ht="12.75">
      <c r="E1008" s="9"/>
    </row>
    <row r="1009" ht="12.75">
      <c r="E1009" s="9"/>
    </row>
    <row r="1010" ht="12.75">
      <c r="E1010" s="9"/>
    </row>
    <row r="1011" ht="12.75">
      <c r="E1011" s="9"/>
    </row>
    <row r="1012" ht="12.75">
      <c r="E1012" s="9"/>
    </row>
    <row r="1013" ht="12.75">
      <c r="E1013" s="9"/>
    </row>
    <row r="1014" ht="12.75">
      <c r="E1014" s="9"/>
    </row>
    <row r="1015" ht="12.75">
      <c r="E1015" s="9"/>
    </row>
    <row r="1016" ht="12.75">
      <c r="E1016" s="9"/>
    </row>
    <row r="1017" ht="12.75">
      <c r="E1017" s="9"/>
    </row>
    <row r="1018" ht="12.75">
      <c r="E1018" s="9"/>
    </row>
    <row r="1019" ht="12.75">
      <c r="E1019" s="9"/>
    </row>
    <row r="1020" ht="12.75">
      <c r="E1020" s="9"/>
    </row>
    <row r="1021" ht="12.75">
      <c r="E1021" s="9"/>
    </row>
    <row r="1022" ht="12.75">
      <c r="E1022" s="9"/>
    </row>
    <row r="1023" ht="12.75">
      <c r="E1023" s="9"/>
    </row>
    <row r="1024" ht="12.75">
      <c r="E1024" s="9"/>
    </row>
    <row r="1025" ht="12.75">
      <c r="E1025" s="9"/>
    </row>
    <row r="1026" ht="12.75">
      <c r="E1026" s="9"/>
    </row>
    <row r="1027" ht="12.75">
      <c r="E1027" s="9"/>
    </row>
    <row r="1028" ht="12.75">
      <c r="E1028" s="9"/>
    </row>
    <row r="1029" ht="12.75">
      <c r="E1029" s="9"/>
    </row>
    <row r="1030" ht="12.75">
      <c r="E1030" s="9"/>
    </row>
    <row r="1031" ht="12.75">
      <c r="E1031" s="9"/>
    </row>
    <row r="1032" ht="12.75">
      <c r="E1032" s="9"/>
    </row>
    <row r="1033" ht="12.75">
      <c r="E1033" s="9"/>
    </row>
    <row r="1034" ht="12.75">
      <c r="E1034" s="9"/>
    </row>
    <row r="1035" ht="12.75">
      <c r="E1035" s="9"/>
    </row>
    <row r="1036" ht="12.75">
      <c r="E1036" s="9"/>
    </row>
    <row r="1037" ht="12.75">
      <c r="E1037" s="9"/>
    </row>
    <row r="1038" ht="12.75">
      <c r="E1038" s="9"/>
    </row>
    <row r="1039" ht="12.75">
      <c r="E1039" s="9"/>
    </row>
    <row r="1040" ht="12.75">
      <c r="E1040" s="9"/>
    </row>
    <row r="1041" ht="12.75">
      <c r="E1041" s="9"/>
    </row>
    <row r="1042" ht="12.75">
      <c r="E1042" s="9"/>
    </row>
    <row r="1043" ht="12.75">
      <c r="E1043" s="9"/>
    </row>
    <row r="1044" ht="12.75">
      <c r="E1044" s="9"/>
    </row>
    <row r="1045" ht="12.75">
      <c r="E1045" s="9"/>
    </row>
    <row r="1046" ht="12.75">
      <c r="E1046" s="9"/>
    </row>
    <row r="1047" ht="12.75">
      <c r="E1047" s="9"/>
    </row>
    <row r="1048" ht="12.75">
      <c r="E1048" s="9"/>
    </row>
    <row r="1049" ht="12.75">
      <c r="E1049" s="9"/>
    </row>
    <row r="1050" ht="12.75">
      <c r="E1050" s="9"/>
    </row>
    <row r="1051" ht="12.75">
      <c r="E1051" s="9"/>
    </row>
    <row r="1052" ht="12.75">
      <c r="E1052" s="9"/>
    </row>
    <row r="1053" ht="12.75">
      <c r="E1053" s="9"/>
    </row>
    <row r="1054" ht="12.75">
      <c r="E1054" s="9"/>
    </row>
    <row r="1055" ht="12.75">
      <c r="E1055" s="9"/>
    </row>
    <row r="1056" ht="12.75">
      <c r="E1056" s="9"/>
    </row>
    <row r="1057" ht="12.75">
      <c r="E1057" s="9"/>
    </row>
    <row r="1058" ht="12.75">
      <c r="E1058" s="9"/>
    </row>
    <row r="1059" ht="12.75">
      <c r="E1059" s="9"/>
    </row>
    <row r="1060" ht="12.75">
      <c r="E1060" s="9"/>
    </row>
    <row r="1061" ht="12.75">
      <c r="E1061" s="9"/>
    </row>
    <row r="1062" ht="12.75">
      <c r="E1062" s="9"/>
    </row>
    <row r="1063" ht="12.75">
      <c r="E1063" s="9"/>
    </row>
    <row r="1064" ht="12.75">
      <c r="E1064" s="9"/>
    </row>
    <row r="1065" ht="12.75">
      <c r="E1065" s="9"/>
    </row>
    <row r="1066" ht="12.75">
      <c r="E1066" s="9"/>
    </row>
    <row r="1067" ht="12.75">
      <c r="E1067" s="9"/>
    </row>
    <row r="1068" ht="12.75">
      <c r="E1068" s="9"/>
    </row>
    <row r="1069" ht="12.75">
      <c r="E1069" s="9"/>
    </row>
    <row r="1070" ht="12.75">
      <c r="E1070" s="9"/>
    </row>
    <row r="1071" ht="12.75">
      <c r="E1071" s="9"/>
    </row>
    <row r="1072" ht="12.75">
      <c r="E1072" s="9"/>
    </row>
    <row r="1073" ht="12.75">
      <c r="E1073" s="9"/>
    </row>
    <row r="1074" ht="12.75">
      <c r="E1074" s="9"/>
    </row>
    <row r="1075" ht="12.75">
      <c r="E1075" s="9"/>
    </row>
    <row r="1076" ht="12.75">
      <c r="E1076" s="9"/>
    </row>
    <row r="1077" ht="12.75">
      <c r="E1077" s="9"/>
    </row>
    <row r="1078" ht="12.75">
      <c r="E1078" s="9"/>
    </row>
    <row r="1079" ht="12.75">
      <c r="E1079" s="9"/>
    </row>
    <row r="1080" ht="12.75">
      <c r="E1080" s="9"/>
    </row>
    <row r="1081" ht="12.75">
      <c r="E1081" s="9"/>
    </row>
    <row r="1082" ht="12.75">
      <c r="E1082" s="9"/>
    </row>
    <row r="1083" ht="12.75">
      <c r="E1083" s="9"/>
    </row>
    <row r="1084" ht="12.75">
      <c r="E1084" s="9"/>
    </row>
    <row r="1085" ht="12.75">
      <c r="E1085" s="9"/>
    </row>
    <row r="1086" ht="12.75">
      <c r="E1086" s="9"/>
    </row>
    <row r="1087" ht="12.75">
      <c r="E1087" s="9"/>
    </row>
    <row r="1088" ht="12.75">
      <c r="E1088" s="9"/>
    </row>
    <row r="1089" ht="12.75">
      <c r="E1089" s="9"/>
    </row>
    <row r="1090" ht="12.75">
      <c r="E1090" s="9"/>
    </row>
    <row r="1091" ht="12.75">
      <c r="E1091" s="9"/>
    </row>
    <row r="1092" ht="12.75">
      <c r="E1092" s="9"/>
    </row>
    <row r="1093" ht="12.75">
      <c r="E1093" s="9"/>
    </row>
    <row r="1094" ht="12.75">
      <c r="E1094" s="9"/>
    </row>
    <row r="1095" ht="12.75">
      <c r="E1095" s="9"/>
    </row>
    <row r="1096" ht="12.75">
      <c r="E1096" s="9"/>
    </row>
    <row r="1097" ht="12.75">
      <c r="E1097" s="9"/>
    </row>
    <row r="1098" ht="12.75">
      <c r="E1098" s="9"/>
    </row>
    <row r="1099" ht="12.75">
      <c r="E1099" s="9"/>
    </row>
    <row r="1100" ht="12.75">
      <c r="E1100" s="9"/>
    </row>
    <row r="1101" ht="12.75">
      <c r="E1101" s="9"/>
    </row>
    <row r="1102" ht="12.75">
      <c r="E1102" s="9"/>
    </row>
    <row r="1103" ht="12.75">
      <c r="E1103" s="9"/>
    </row>
    <row r="1104" ht="12.75">
      <c r="E1104" s="9"/>
    </row>
    <row r="1105" ht="12.75">
      <c r="E1105" s="9"/>
    </row>
    <row r="1106" ht="12.75">
      <c r="E1106" s="9"/>
    </row>
    <row r="1107" ht="12.75">
      <c r="E1107" s="9"/>
    </row>
    <row r="1108" ht="12.75">
      <c r="E1108" s="9"/>
    </row>
    <row r="1109" ht="12.75">
      <c r="E1109" s="9"/>
    </row>
    <row r="1110" ht="12.75">
      <c r="E1110" s="9"/>
    </row>
    <row r="1111" ht="12.75">
      <c r="E1111" s="9"/>
    </row>
    <row r="1112" ht="12.75">
      <c r="E1112" s="9"/>
    </row>
    <row r="1113" ht="12.75">
      <c r="E1113" s="9"/>
    </row>
    <row r="1114" ht="12.75">
      <c r="E1114" s="9"/>
    </row>
    <row r="1115" ht="12.75">
      <c r="E1115" s="9"/>
    </row>
    <row r="1116" ht="12.75">
      <c r="E1116" s="9"/>
    </row>
    <row r="1117" ht="12.75">
      <c r="E1117" s="9"/>
    </row>
    <row r="1118" ht="12.75">
      <c r="E1118" s="9"/>
    </row>
    <row r="1119" ht="12.75">
      <c r="E1119" s="9"/>
    </row>
    <row r="1120" ht="12.75">
      <c r="E1120" s="9"/>
    </row>
    <row r="1121" ht="12.75">
      <c r="E1121" s="9"/>
    </row>
    <row r="1122" ht="12.75">
      <c r="E1122" s="9"/>
    </row>
    <row r="1123" ht="12.75">
      <c r="E1123" s="9"/>
    </row>
    <row r="1124" ht="12.75">
      <c r="E1124" s="9"/>
    </row>
    <row r="1125" ht="12.75">
      <c r="E1125" s="9"/>
    </row>
    <row r="1126" ht="12.75">
      <c r="E1126" s="9"/>
    </row>
    <row r="1127" ht="12.75">
      <c r="E1127" s="9"/>
    </row>
    <row r="1128" ht="12.75">
      <c r="E1128" s="9"/>
    </row>
    <row r="1129" ht="12.75">
      <c r="E1129" s="9"/>
    </row>
    <row r="1130" ht="12.75">
      <c r="E1130" s="9"/>
    </row>
    <row r="1131" ht="12.75">
      <c r="E1131" s="9"/>
    </row>
    <row r="1132" ht="12.75">
      <c r="E1132" s="9"/>
    </row>
    <row r="1133" ht="12.75">
      <c r="E1133" s="9"/>
    </row>
    <row r="1134" ht="12.75">
      <c r="E1134" s="9"/>
    </row>
    <row r="1135" ht="12.75">
      <c r="E1135" s="9"/>
    </row>
    <row r="1136" ht="12.75">
      <c r="E1136" s="9"/>
    </row>
    <row r="1137" ht="12.75">
      <c r="E1137" s="9"/>
    </row>
    <row r="1138" ht="12.75">
      <c r="E1138" s="9"/>
    </row>
    <row r="1139" ht="12.75">
      <c r="E1139" s="9"/>
    </row>
    <row r="1140" ht="12.75">
      <c r="E1140" s="9"/>
    </row>
    <row r="1141" ht="12.75">
      <c r="E1141" s="9"/>
    </row>
    <row r="1142" ht="12.75">
      <c r="E1142" s="9"/>
    </row>
    <row r="1143" ht="12.75">
      <c r="E1143" s="9"/>
    </row>
    <row r="1144" ht="12.75">
      <c r="E1144" s="9"/>
    </row>
    <row r="1145" ht="12.75">
      <c r="E1145" s="9"/>
    </row>
    <row r="1146" ht="12.75">
      <c r="E1146" s="9"/>
    </row>
    <row r="1147" ht="12.75">
      <c r="E1147" s="9"/>
    </row>
    <row r="1148" ht="12.75">
      <c r="E1148" s="9"/>
    </row>
    <row r="1149" ht="12.75">
      <c r="E1149" s="9"/>
    </row>
    <row r="1150" ht="12.75">
      <c r="E1150" s="9"/>
    </row>
    <row r="1151" ht="12.75">
      <c r="E1151" s="9"/>
    </row>
    <row r="1152" ht="12.75">
      <c r="E1152" s="9"/>
    </row>
    <row r="1153" ht="12.75">
      <c r="E1153" s="9"/>
    </row>
    <row r="1154" ht="12.75">
      <c r="E1154" s="9"/>
    </row>
    <row r="1155" ht="12.75">
      <c r="E1155" s="9"/>
    </row>
    <row r="1156" ht="12.75">
      <c r="E1156" s="9"/>
    </row>
    <row r="1157" ht="12.75">
      <c r="E1157" s="9"/>
    </row>
    <row r="1158" ht="12.75">
      <c r="E1158" s="9"/>
    </row>
    <row r="1159" ht="12.75">
      <c r="E1159" s="9"/>
    </row>
    <row r="1160" ht="12.75">
      <c r="E1160" s="9"/>
    </row>
    <row r="1161" ht="12.75">
      <c r="E1161" s="9"/>
    </row>
    <row r="1162" ht="12.75">
      <c r="E1162" s="9"/>
    </row>
    <row r="1163" ht="12.75">
      <c r="E1163" s="9"/>
    </row>
    <row r="1164" ht="12.75">
      <c r="E1164" s="9"/>
    </row>
    <row r="1165" ht="12.75">
      <c r="E1165" s="9"/>
    </row>
    <row r="1166" ht="12.75">
      <c r="E1166" s="9"/>
    </row>
    <row r="1167" ht="12.75">
      <c r="E1167" s="9"/>
    </row>
    <row r="1168" ht="12.75">
      <c r="E1168" s="9"/>
    </row>
    <row r="1169" ht="12.75">
      <c r="E1169" s="9"/>
    </row>
    <row r="1170" ht="12.75">
      <c r="E1170" s="9"/>
    </row>
    <row r="1171" ht="12.75">
      <c r="E1171" s="9"/>
    </row>
    <row r="1172" ht="12.75">
      <c r="E1172" s="9"/>
    </row>
    <row r="1173" ht="12.75">
      <c r="E1173" s="9"/>
    </row>
    <row r="1174" ht="12.75">
      <c r="E1174" s="9"/>
    </row>
    <row r="1175" ht="12.75">
      <c r="E1175" s="9"/>
    </row>
    <row r="1176" ht="12.75">
      <c r="E1176" s="9"/>
    </row>
    <row r="1177" ht="12.75">
      <c r="E1177" s="9"/>
    </row>
    <row r="1178" ht="12.75">
      <c r="E1178" s="9"/>
    </row>
    <row r="1179" ht="12.75">
      <c r="E1179" s="9"/>
    </row>
    <row r="1180" ht="12.75">
      <c r="E1180" s="9"/>
    </row>
    <row r="1181" ht="12.75">
      <c r="E1181" s="9"/>
    </row>
    <row r="1182" ht="12.75">
      <c r="E1182" s="9"/>
    </row>
    <row r="1183" ht="12.75">
      <c r="E1183" s="9"/>
    </row>
    <row r="1184" ht="12.75">
      <c r="E1184" s="9"/>
    </row>
    <row r="1185" ht="12.75">
      <c r="E1185" s="9"/>
    </row>
    <row r="1186" ht="12.75">
      <c r="E1186" s="9"/>
    </row>
    <row r="1187" ht="12.75">
      <c r="E1187" s="9"/>
    </row>
    <row r="1188" ht="12.75">
      <c r="E1188" s="9"/>
    </row>
    <row r="1189" ht="12.75">
      <c r="E1189" s="9"/>
    </row>
    <row r="1190" ht="12.75">
      <c r="E1190" s="9"/>
    </row>
    <row r="1191" ht="12.75">
      <c r="E1191" s="9"/>
    </row>
    <row r="1192" ht="12.75">
      <c r="E1192" s="9"/>
    </row>
    <row r="1193" ht="12.75">
      <c r="E1193" s="9"/>
    </row>
    <row r="1194" ht="12.75">
      <c r="E1194" s="9"/>
    </row>
    <row r="1195" ht="12.75">
      <c r="E1195" s="9"/>
    </row>
    <row r="1196" ht="12.75">
      <c r="E1196" s="9"/>
    </row>
    <row r="1197" ht="12.75">
      <c r="E1197" s="9"/>
    </row>
    <row r="1198" ht="12.75">
      <c r="E1198" s="9"/>
    </row>
    <row r="1199" ht="12.75">
      <c r="E1199" s="9"/>
    </row>
    <row r="1200" ht="12.75">
      <c r="E1200" s="9"/>
    </row>
    <row r="1201" ht="12.75">
      <c r="E1201" s="9"/>
    </row>
    <row r="1202" ht="12.75">
      <c r="E1202" s="9"/>
    </row>
    <row r="1203" ht="12.75">
      <c r="E1203" s="9"/>
    </row>
    <row r="1204" ht="12.75">
      <c r="E1204" s="9"/>
    </row>
    <row r="1205" ht="12.75">
      <c r="E1205" s="9"/>
    </row>
    <row r="1206" ht="12.75">
      <c r="E1206" s="9"/>
    </row>
    <row r="1207" ht="12.75">
      <c r="E1207" s="9"/>
    </row>
    <row r="1208" ht="12.75">
      <c r="E1208" s="9"/>
    </row>
    <row r="1209" ht="12.75">
      <c r="E1209" s="9"/>
    </row>
    <row r="1210" ht="12.75">
      <c r="E1210" s="9"/>
    </row>
    <row r="1211" ht="12.75">
      <c r="E1211" s="9"/>
    </row>
    <row r="1212" ht="12.75">
      <c r="E1212" s="9"/>
    </row>
    <row r="1213" ht="12.75">
      <c r="E1213" s="9"/>
    </row>
    <row r="1214" ht="12.75">
      <c r="E1214" s="9"/>
    </row>
    <row r="1215" ht="12.75">
      <c r="E1215" s="9"/>
    </row>
    <row r="1216" ht="12.75">
      <c r="E1216" s="9"/>
    </row>
    <row r="1217" ht="12.75">
      <c r="E1217" s="9"/>
    </row>
    <row r="1218" ht="12.75">
      <c r="E1218" s="9"/>
    </row>
    <row r="1219" ht="12.75">
      <c r="E1219" s="9"/>
    </row>
    <row r="1220" ht="12.75">
      <c r="E1220" s="9"/>
    </row>
    <row r="1221" ht="12.75">
      <c r="E1221" s="9"/>
    </row>
    <row r="1222" ht="12.75">
      <c r="E1222" s="9"/>
    </row>
    <row r="1223" ht="12.75">
      <c r="E1223" s="9"/>
    </row>
    <row r="1224" ht="12.75">
      <c r="E1224" s="9"/>
    </row>
    <row r="1225" ht="12.75">
      <c r="E1225" s="9"/>
    </row>
    <row r="1226" ht="12.75">
      <c r="E1226" s="9"/>
    </row>
    <row r="1227" ht="12.75">
      <c r="E1227" s="9"/>
    </row>
    <row r="1228" ht="12.75">
      <c r="E1228" s="9"/>
    </row>
    <row r="1229" ht="12.75">
      <c r="E1229" s="9"/>
    </row>
    <row r="1230" ht="12.75">
      <c r="E1230" s="9"/>
    </row>
    <row r="1231" ht="12.75">
      <c r="E1231" s="9"/>
    </row>
    <row r="1232" ht="12.75">
      <c r="E1232" s="9"/>
    </row>
    <row r="1233" ht="12.75">
      <c r="E1233" s="9"/>
    </row>
    <row r="1234" ht="12.75">
      <c r="E1234" s="9"/>
    </row>
    <row r="1235" ht="12.75">
      <c r="E1235" s="9"/>
    </row>
    <row r="1236" ht="12.75">
      <c r="E1236" s="9"/>
    </row>
    <row r="1237" ht="12.75">
      <c r="E1237" s="9"/>
    </row>
    <row r="1238" ht="12.75">
      <c r="E1238" s="9"/>
    </row>
    <row r="1239" ht="12.75">
      <c r="E1239" s="9"/>
    </row>
    <row r="1240" ht="12.75">
      <c r="E1240" s="9"/>
    </row>
    <row r="1241" ht="12.75">
      <c r="E1241" s="9"/>
    </row>
    <row r="1242" ht="12.75">
      <c r="E1242" s="9"/>
    </row>
    <row r="1243" ht="12.75">
      <c r="E1243" s="9"/>
    </row>
    <row r="1244" ht="12.75">
      <c r="E1244" s="9"/>
    </row>
    <row r="1245" ht="12.75">
      <c r="E1245" s="9"/>
    </row>
    <row r="1246" ht="12.75">
      <c r="E1246" s="9"/>
    </row>
    <row r="1247" ht="12.75">
      <c r="E1247" s="9"/>
    </row>
    <row r="1248" ht="12.75">
      <c r="E1248" s="9"/>
    </row>
    <row r="1249" ht="12.75">
      <c r="E1249" s="9"/>
    </row>
    <row r="1250" ht="12.75">
      <c r="E1250" s="9"/>
    </row>
    <row r="1251" ht="12.75">
      <c r="E1251" s="9"/>
    </row>
    <row r="1252" ht="12.75">
      <c r="E1252" s="9"/>
    </row>
    <row r="1253" ht="12.75">
      <c r="E1253" s="9"/>
    </row>
    <row r="1254" ht="12.75">
      <c r="E1254" s="9"/>
    </row>
    <row r="1255" ht="12.75">
      <c r="E1255" s="9"/>
    </row>
    <row r="1256" ht="12.75">
      <c r="E1256" s="9"/>
    </row>
    <row r="1257" ht="12.75">
      <c r="E1257" s="9"/>
    </row>
    <row r="1258" ht="12.75">
      <c r="E1258" s="9"/>
    </row>
    <row r="1259" ht="12.75">
      <c r="E1259" s="9"/>
    </row>
    <row r="1260" ht="12.75">
      <c r="E1260" s="9"/>
    </row>
    <row r="1261" ht="12.75">
      <c r="E1261" s="9"/>
    </row>
    <row r="1262" ht="12.75">
      <c r="E1262" s="9"/>
    </row>
    <row r="1263" ht="12.75">
      <c r="E1263" s="9"/>
    </row>
    <row r="1264" ht="12.75">
      <c r="E1264" s="9"/>
    </row>
    <row r="1265" ht="12.75">
      <c r="E1265" s="9"/>
    </row>
    <row r="1266" ht="12.75">
      <c r="E1266" s="9"/>
    </row>
    <row r="1267" ht="12.75">
      <c r="E1267" s="9"/>
    </row>
    <row r="1268" ht="12.75">
      <c r="E1268" s="9"/>
    </row>
    <row r="1269" ht="12.75">
      <c r="E1269" s="9"/>
    </row>
    <row r="1270" ht="12.75">
      <c r="E1270" s="9"/>
    </row>
    <row r="1271" ht="12.75">
      <c r="E1271" s="9"/>
    </row>
    <row r="1272" ht="12.75">
      <c r="E1272" s="9"/>
    </row>
    <row r="1273" ht="12.75">
      <c r="E1273" s="9"/>
    </row>
    <row r="1274" ht="12.75">
      <c r="E1274" s="9"/>
    </row>
    <row r="1275" ht="12.75">
      <c r="E1275" s="9"/>
    </row>
    <row r="1276" ht="12.75">
      <c r="E1276" s="9"/>
    </row>
    <row r="1277" ht="12.75">
      <c r="E1277" s="9"/>
    </row>
    <row r="1278" ht="12.75">
      <c r="E1278" s="9"/>
    </row>
    <row r="1279" ht="12.75">
      <c r="E1279" s="9"/>
    </row>
    <row r="1280" ht="12.75">
      <c r="E1280" s="9"/>
    </row>
    <row r="1281" ht="12.75">
      <c r="E1281" s="9"/>
    </row>
    <row r="1282" ht="12.75">
      <c r="E1282" s="9"/>
    </row>
    <row r="1283" ht="12.75">
      <c r="E1283" s="9"/>
    </row>
    <row r="1284" ht="12.75">
      <c r="E1284" s="9"/>
    </row>
    <row r="1285" ht="12.75">
      <c r="E1285" s="9"/>
    </row>
    <row r="1286" ht="12.75">
      <c r="E1286" s="9"/>
    </row>
    <row r="1287" ht="12.75">
      <c r="E1287" s="9"/>
    </row>
    <row r="1288" ht="12.75">
      <c r="E1288" s="9"/>
    </row>
    <row r="1289" ht="12.75">
      <c r="E1289" s="9"/>
    </row>
    <row r="1290" ht="12.75">
      <c r="E1290" s="9"/>
    </row>
    <row r="1291" ht="12.75">
      <c r="E1291" s="9"/>
    </row>
    <row r="1292" ht="12.75">
      <c r="E1292" s="9"/>
    </row>
    <row r="1293" ht="12.75">
      <c r="E1293" s="9"/>
    </row>
    <row r="1294" ht="12.75">
      <c r="E1294" s="9"/>
    </row>
    <row r="1295" ht="12.75">
      <c r="E1295" s="9"/>
    </row>
    <row r="1296" ht="12.75">
      <c r="E1296" s="9"/>
    </row>
    <row r="1297" ht="12.75">
      <c r="E1297" s="9"/>
    </row>
    <row r="1298" ht="12.75">
      <c r="E1298" s="9"/>
    </row>
    <row r="1299" ht="12.75">
      <c r="E1299" s="9"/>
    </row>
    <row r="1300" ht="12.75">
      <c r="E1300" s="9"/>
    </row>
    <row r="1301" ht="12.75">
      <c r="E1301" s="9"/>
    </row>
    <row r="1302" ht="12.75">
      <c r="E1302" s="9"/>
    </row>
    <row r="1303" ht="12.75">
      <c r="E1303" s="9"/>
    </row>
    <row r="1304" ht="12.75">
      <c r="E1304" s="9"/>
    </row>
    <row r="1305" ht="12.75">
      <c r="E1305" s="9"/>
    </row>
    <row r="1306" ht="12.75">
      <c r="E1306" s="9"/>
    </row>
    <row r="1307" ht="12.75">
      <c r="E1307" s="9"/>
    </row>
    <row r="1308" ht="12.75">
      <c r="E1308" s="9"/>
    </row>
    <row r="1309" ht="12.75">
      <c r="E1309" s="9"/>
    </row>
    <row r="1310" ht="12.75">
      <c r="E1310" s="9"/>
    </row>
    <row r="1311" ht="12.75">
      <c r="E1311" s="9"/>
    </row>
    <row r="1312" ht="12.75">
      <c r="E1312" s="9"/>
    </row>
    <row r="1313" ht="12.75">
      <c r="E1313" s="9"/>
    </row>
    <row r="1314" ht="12.75">
      <c r="E1314" s="9"/>
    </row>
    <row r="1315" ht="12.75">
      <c r="E1315" s="9"/>
    </row>
    <row r="1316" ht="12.75">
      <c r="E1316" s="9"/>
    </row>
    <row r="1317" ht="12.75">
      <c r="E1317" s="9"/>
    </row>
    <row r="1318" ht="12.75">
      <c r="E1318" s="9"/>
    </row>
    <row r="1319" ht="12.75">
      <c r="E1319" s="9"/>
    </row>
    <row r="1320" ht="12.75">
      <c r="E1320" s="9"/>
    </row>
    <row r="1321" ht="12.75">
      <c r="E1321" s="9"/>
    </row>
    <row r="1322" ht="12.75">
      <c r="E1322" s="9"/>
    </row>
    <row r="1323" ht="12.75">
      <c r="E1323" s="9"/>
    </row>
    <row r="1324" ht="12.75">
      <c r="E1324" s="9"/>
    </row>
    <row r="1325" ht="12.75">
      <c r="E1325" s="9"/>
    </row>
    <row r="1326" ht="12.75">
      <c r="E1326" s="9"/>
    </row>
    <row r="1327" ht="12.75">
      <c r="E1327" s="9"/>
    </row>
    <row r="1328" ht="12.75">
      <c r="E1328" s="9"/>
    </row>
    <row r="1329" ht="12.75">
      <c r="E1329" s="9"/>
    </row>
    <row r="1330" ht="12.75">
      <c r="E1330" s="9"/>
    </row>
    <row r="1331" ht="12.75">
      <c r="E1331" s="9"/>
    </row>
    <row r="1332" ht="12.75">
      <c r="E1332" s="9"/>
    </row>
    <row r="1333" ht="12.75">
      <c r="E1333" s="9"/>
    </row>
    <row r="1334" ht="12.75">
      <c r="E1334" s="9"/>
    </row>
    <row r="1335" ht="12.75">
      <c r="E1335" s="9"/>
    </row>
    <row r="1336" ht="12.75">
      <c r="E1336" s="9"/>
    </row>
    <row r="1337" ht="12.75">
      <c r="E1337" s="9"/>
    </row>
    <row r="1338" ht="12.75">
      <c r="E1338" s="9"/>
    </row>
    <row r="1339" ht="12.75">
      <c r="E1339" s="9"/>
    </row>
    <row r="1340" ht="12.75">
      <c r="E1340" s="9"/>
    </row>
    <row r="1341" ht="12.75">
      <c r="E1341" s="9"/>
    </row>
    <row r="1342" ht="12.75">
      <c r="E1342" s="9"/>
    </row>
    <row r="1343" ht="12.75">
      <c r="E1343" s="9"/>
    </row>
    <row r="1344" ht="12.75">
      <c r="E1344" s="9"/>
    </row>
    <row r="1345" ht="12.75">
      <c r="E1345" s="9"/>
    </row>
    <row r="1346" ht="12.75">
      <c r="E1346" s="9"/>
    </row>
    <row r="1347" ht="12.75">
      <c r="E1347" s="9"/>
    </row>
    <row r="1348" ht="12.75">
      <c r="E1348" s="9"/>
    </row>
    <row r="1349" ht="12.75">
      <c r="E1349" s="9"/>
    </row>
    <row r="1350" ht="12.75">
      <c r="E1350" s="9"/>
    </row>
    <row r="1351" ht="12.75">
      <c r="E1351" s="9"/>
    </row>
    <row r="1352" ht="12.75">
      <c r="E1352" s="9"/>
    </row>
    <row r="1353" ht="12.75">
      <c r="E1353" s="9"/>
    </row>
    <row r="1354" ht="12.75">
      <c r="E1354" s="9"/>
    </row>
    <row r="1355" ht="12.75">
      <c r="E1355" s="9"/>
    </row>
    <row r="1356" ht="12.75">
      <c r="E1356" s="9"/>
    </row>
    <row r="1357" ht="12.75">
      <c r="E1357" s="9"/>
    </row>
    <row r="1358" ht="12.75">
      <c r="E1358" s="9"/>
    </row>
    <row r="1359" ht="12.75">
      <c r="E1359" s="9"/>
    </row>
    <row r="1360" ht="12.75">
      <c r="E1360" s="9"/>
    </row>
    <row r="1361" ht="12.75">
      <c r="E1361" s="9"/>
    </row>
    <row r="1362" ht="12.75">
      <c r="E1362" s="9"/>
    </row>
    <row r="1363" ht="12.75">
      <c r="E1363" s="9"/>
    </row>
    <row r="1364" ht="12.75">
      <c r="E1364" s="9"/>
    </row>
    <row r="1365" ht="12.75">
      <c r="E1365" s="9"/>
    </row>
    <row r="1366" ht="12.75">
      <c r="E1366" s="9"/>
    </row>
    <row r="1367" ht="12.75">
      <c r="E1367" s="9"/>
    </row>
    <row r="1368" ht="12.75">
      <c r="E1368" s="9"/>
    </row>
    <row r="1369" ht="12.75">
      <c r="E1369" s="9"/>
    </row>
    <row r="1370" ht="12.75">
      <c r="E1370" s="9"/>
    </row>
    <row r="1371" ht="12.75">
      <c r="E1371" s="9"/>
    </row>
    <row r="1372" ht="12.75">
      <c r="E1372" s="9"/>
    </row>
    <row r="1373" ht="12.75">
      <c r="E1373" s="9"/>
    </row>
    <row r="1374" ht="12.75">
      <c r="E1374" s="9"/>
    </row>
    <row r="1375" ht="12.75">
      <c r="E1375" s="9"/>
    </row>
    <row r="1376" ht="12.75">
      <c r="E1376" s="9"/>
    </row>
    <row r="1377" ht="12.75">
      <c r="E1377" s="9"/>
    </row>
    <row r="1378" ht="12.75">
      <c r="E1378" s="9"/>
    </row>
    <row r="1379" ht="12.75">
      <c r="E1379" s="9"/>
    </row>
    <row r="1380" ht="12.75">
      <c r="E1380" s="9"/>
    </row>
    <row r="1381" ht="12.75">
      <c r="E1381" s="9"/>
    </row>
    <row r="1382" ht="12.75">
      <c r="E1382" s="9"/>
    </row>
    <row r="1383" ht="12.75">
      <c r="E1383" s="9"/>
    </row>
    <row r="1384" ht="12.75">
      <c r="E1384" s="9"/>
    </row>
    <row r="1385" ht="12.75">
      <c r="E1385" s="9"/>
    </row>
    <row r="1386" ht="12.75">
      <c r="E1386" s="9"/>
    </row>
    <row r="1387" ht="12.75">
      <c r="E1387" s="9"/>
    </row>
    <row r="1388" ht="12.75">
      <c r="E1388" s="9"/>
    </row>
    <row r="1389" ht="12.75">
      <c r="E1389" s="9"/>
    </row>
    <row r="1390" ht="12.75">
      <c r="E1390" s="9"/>
    </row>
    <row r="1391" ht="12.75">
      <c r="E1391" s="9"/>
    </row>
    <row r="1392" ht="12.75">
      <c r="E1392" s="9"/>
    </row>
    <row r="1393" ht="12.75">
      <c r="E1393" s="9"/>
    </row>
    <row r="1394" ht="12.75">
      <c r="E1394" s="9"/>
    </row>
    <row r="1395" ht="12.75">
      <c r="E1395" s="9"/>
    </row>
    <row r="1396" ht="12.75">
      <c r="E1396" s="9"/>
    </row>
    <row r="1397" ht="12.75">
      <c r="E1397" s="9"/>
    </row>
    <row r="1398" ht="12.75">
      <c r="E1398" s="9"/>
    </row>
    <row r="1399" ht="12.75">
      <c r="E1399" s="9"/>
    </row>
    <row r="1400" ht="12.75">
      <c r="E1400" s="9"/>
    </row>
    <row r="1401" ht="12.75">
      <c r="E1401" s="9"/>
    </row>
    <row r="1402" ht="12.75">
      <c r="E1402" s="9"/>
    </row>
    <row r="1403" ht="12.75">
      <c r="E1403" s="9"/>
    </row>
    <row r="1404" ht="12.75">
      <c r="E1404" s="9"/>
    </row>
    <row r="1405" ht="12.75">
      <c r="E1405" s="9"/>
    </row>
    <row r="1406" ht="12.75">
      <c r="E1406" s="9"/>
    </row>
    <row r="1407" ht="12.75">
      <c r="E1407" s="9"/>
    </row>
    <row r="1408" ht="12.75">
      <c r="E1408" s="9"/>
    </row>
    <row r="1409" ht="12.75">
      <c r="E1409" s="9"/>
    </row>
    <row r="1410" ht="12.75">
      <c r="E1410" s="9"/>
    </row>
    <row r="1411" ht="12.75">
      <c r="E1411" s="9"/>
    </row>
    <row r="1412" ht="12.75">
      <c r="E1412" s="9"/>
    </row>
    <row r="1413" ht="12.75">
      <c r="E1413" s="9"/>
    </row>
    <row r="1414" ht="12.75">
      <c r="E1414" s="9"/>
    </row>
    <row r="1415" ht="12.75">
      <c r="E1415" s="9"/>
    </row>
    <row r="1416" ht="12.75">
      <c r="E1416" s="9"/>
    </row>
    <row r="1417" ht="12.75">
      <c r="E1417" s="9"/>
    </row>
    <row r="1418" ht="12.75">
      <c r="E1418" s="9"/>
    </row>
    <row r="1419" ht="12.75">
      <c r="E1419" s="9"/>
    </row>
    <row r="1420" ht="12.75">
      <c r="E1420" s="9"/>
    </row>
    <row r="1421" ht="12.75">
      <c r="E1421" s="9"/>
    </row>
    <row r="1422" ht="12.75">
      <c r="E1422" s="9"/>
    </row>
    <row r="1423" ht="12.75">
      <c r="E1423" s="9"/>
    </row>
    <row r="1424" ht="12.75">
      <c r="E1424" s="9"/>
    </row>
    <row r="1425" ht="12.75">
      <c r="E1425" s="9"/>
    </row>
    <row r="1426" ht="12.75">
      <c r="E1426" s="9"/>
    </row>
    <row r="1427" ht="12.75">
      <c r="E1427" s="9"/>
    </row>
    <row r="1428" ht="12.75">
      <c r="E1428" s="9"/>
    </row>
    <row r="1429" ht="12.75">
      <c r="E1429" s="9"/>
    </row>
    <row r="1430" ht="12.75">
      <c r="E1430" s="9"/>
    </row>
    <row r="1431" ht="12.75">
      <c r="E1431" s="9"/>
    </row>
    <row r="1432" ht="12.75">
      <c r="E1432" s="9"/>
    </row>
    <row r="1433" ht="12.75">
      <c r="E1433" s="9"/>
    </row>
    <row r="1434" ht="12.75">
      <c r="E1434" s="9"/>
    </row>
    <row r="1435" ht="12.75">
      <c r="E1435" s="9"/>
    </row>
    <row r="1436" ht="12.75">
      <c r="E1436" s="9"/>
    </row>
    <row r="1437" ht="12.75">
      <c r="E1437" s="9"/>
    </row>
    <row r="1438" ht="12.75">
      <c r="E1438" s="9"/>
    </row>
    <row r="1439" ht="12.75">
      <c r="E1439" s="9"/>
    </row>
    <row r="1440" ht="12.75">
      <c r="E1440" s="9"/>
    </row>
    <row r="1441" ht="12.75">
      <c r="E1441" s="9"/>
    </row>
    <row r="1442" ht="12.75">
      <c r="E1442" s="9"/>
    </row>
    <row r="1443" ht="12.75">
      <c r="E1443" s="9"/>
    </row>
    <row r="1444" ht="12.75">
      <c r="E1444" s="9"/>
    </row>
    <row r="1445" ht="12.75">
      <c r="E1445" s="9"/>
    </row>
    <row r="1446" ht="12.75">
      <c r="E1446" s="9"/>
    </row>
    <row r="1447" ht="12.75">
      <c r="E1447" s="9"/>
    </row>
    <row r="1448" ht="12.75">
      <c r="E1448" s="9"/>
    </row>
    <row r="1449" ht="12.75">
      <c r="E1449" s="9"/>
    </row>
    <row r="1450" ht="12.75">
      <c r="E1450" s="9"/>
    </row>
    <row r="1451" ht="12.75">
      <c r="E1451" s="9"/>
    </row>
    <row r="1452" ht="12.75">
      <c r="E1452" s="9"/>
    </row>
    <row r="1453" ht="12.75">
      <c r="E1453" s="9"/>
    </row>
    <row r="1454" ht="12.75">
      <c r="E1454" s="9"/>
    </row>
    <row r="1455" ht="12.75">
      <c r="E1455" s="9"/>
    </row>
    <row r="1456" ht="12.75">
      <c r="E1456" s="9"/>
    </row>
    <row r="1457" ht="12.75">
      <c r="E1457" s="9"/>
    </row>
    <row r="1458" ht="12.75">
      <c r="E1458" s="9"/>
    </row>
    <row r="1459" ht="12.75">
      <c r="E1459" s="9"/>
    </row>
    <row r="1460" ht="12.75">
      <c r="E1460" s="9"/>
    </row>
    <row r="1461" ht="12.75">
      <c r="E1461" s="9"/>
    </row>
    <row r="1462" ht="12.75">
      <c r="E1462" s="9"/>
    </row>
    <row r="1463" ht="12.75">
      <c r="E1463" s="9"/>
    </row>
    <row r="1464" ht="12.75">
      <c r="E1464" s="9"/>
    </row>
    <row r="1465" ht="12.75">
      <c r="E1465" s="9"/>
    </row>
    <row r="1466" ht="12.75">
      <c r="E1466" s="9"/>
    </row>
    <row r="1467" ht="12.75">
      <c r="E1467" s="9"/>
    </row>
    <row r="1468" ht="12.75">
      <c r="E1468" s="9"/>
    </row>
    <row r="1469" ht="12.75">
      <c r="E1469" s="9"/>
    </row>
    <row r="1470" ht="12.75">
      <c r="E1470" s="9"/>
    </row>
    <row r="1471" ht="12.75">
      <c r="E1471" s="9"/>
    </row>
    <row r="1472" ht="12.75">
      <c r="E1472" s="9"/>
    </row>
    <row r="1473" ht="12.75">
      <c r="E1473" s="9"/>
    </row>
    <row r="1474" ht="12.75">
      <c r="E1474" s="9"/>
    </row>
    <row r="1475" ht="12.75">
      <c r="E1475" s="9"/>
    </row>
    <row r="1476" ht="12.75">
      <c r="E1476" s="9"/>
    </row>
    <row r="1477" ht="12.75">
      <c r="E1477" s="9"/>
    </row>
    <row r="1478" ht="12.75">
      <c r="E1478" s="9"/>
    </row>
    <row r="1479" ht="12.75">
      <c r="E1479" s="9"/>
    </row>
    <row r="1480" ht="12.75">
      <c r="E1480" s="9"/>
    </row>
    <row r="1481" ht="12.75">
      <c r="E1481" s="9"/>
    </row>
    <row r="1482" ht="12.75">
      <c r="E1482" s="9"/>
    </row>
    <row r="1483" ht="12.75">
      <c r="E1483" s="9"/>
    </row>
    <row r="1484" ht="12.75">
      <c r="E1484" s="9"/>
    </row>
    <row r="1485" ht="12.75">
      <c r="E1485" s="9"/>
    </row>
    <row r="1486" ht="12.75">
      <c r="E1486" s="9"/>
    </row>
    <row r="1487" ht="12.75">
      <c r="E1487" s="9"/>
    </row>
    <row r="1488" ht="12.75">
      <c r="E1488" s="9"/>
    </row>
    <row r="1489" ht="12.75">
      <c r="E1489" s="9"/>
    </row>
    <row r="1490" ht="12.75">
      <c r="E1490" s="9"/>
    </row>
    <row r="1491" ht="12.75">
      <c r="E1491" s="9"/>
    </row>
    <row r="1492" ht="12.75">
      <c r="E1492" s="9"/>
    </row>
    <row r="1493" ht="12.75">
      <c r="E1493" s="9"/>
    </row>
    <row r="1494" ht="12.75">
      <c r="E1494" s="9"/>
    </row>
    <row r="1495" ht="12.75">
      <c r="E1495" s="9"/>
    </row>
    <row r="1496" ht="12.75">
      <c r="E1496" s="9"/>
    </row>
    <row r="1497" ht="12.75">
      <c r="E1497" s="9"/>
    </row>
    <row r="1498" ht="12.75">
      <c r="E1498" s="9"/>
    </row>
    <row r="1499" ht="12.75">
      <c r="E1499" s="9"/>
    </row>
    <row r="1500" ht="12.75">
      <c r="E1500" s="9"/>
    </row>
    <row r="1501" ht="12.75">
      <c r="E1501" s="9"/>
    </row>
    <row r="1502" ht="12.75">
      <c r="E1502" s="9"/>
    </row>
    <row r="1503" ht="12.75">
      <c r="E1503" s="9"/>
    </row>
    <row r="1504" ht="12.75">
      <c r="E1504" s="9"/>
    </row>
    <row r="1505" ht="12.75">
      <c r="E1505" s="9"/>
    </row>
    <row r="1506" ht="12.75">
      <c r="E1506" s="9"/>
    </row>
    <row r="1507" ht="12.75">
      <c r="E1507" s="9"/>
    </row>
    <row r="1508" ht="12.75">
      <c r="E1508" s="9"/>
    </row>
    <row r="1509" ht="12.75">
      <c r="E1509" s="9"/>
    </row>
    <row r="1510" ht="12.75">
      <c r="E1510" s="9"/>
    </row>
    <row r="1511" ht="12.75">
      <c r="E1511" s="9"/>
    </row>
    <row r="1512" ht="12.75">
      <c r="E1512" s="9"/>
    </row>
    <row r="1513" ht="12.75">
      <c r="E1513" s="9"/>
    </row>
    <row r="1514" ht="12.75">
      <c r="E1514" s="9"/>
    </row>
    <row r="1515" ht="12.75">
      <c r="E1515" s="9"/>
    </row>
    <row r="1516" ht="12.75">
      <c r="E1516" s="9"/>
    </row>
    <row r="1517" ht="12.75">
      <c r="E1517" s="9"/>
    </row>
    <row r="1518" ht="12.75">
      <c r="E1518" s="9"/>
    </row>
    <row r="1519" ht="12.75">
      <c r="E1519" s="9"/>
    </row>
    <row r="1520" ht="12.75">
      <c r="E1520" s="9"/>
    </row>
    <row r="1521" ht="12.75">
      <c r="E1521" s="9"/>
    </row>
    <row r="1522" ht="12.75">
      <c r="E1522" s="9"/>
    </row>
    <row r="1523" ht="12.75">
      <c r="E1523" s="9"/>
    </row>
    <row r="1524" ht="12.75">
      <c r="E1524" s="9"/>
    </row>
    <row r="1525" ht="12.75">
      <c r="E1525" s="9"/>
    </row>
    <row r="1526" ht="12.75">
      <c r="E1526" s="9"/>
    </row>
    <row r="1527" ht="12.75">
      <c r="E1527" s="9"/>
    </row>
    <row r="1528" ht="12.75">
      <c r="E1528" s="9"/>
    </row>
    <row r="1529" ht="12.75">
      <c r="E1529" s="9"/>
    </row>
    <row r="1530" ht="12.75">
      <c r="E1530" s="9"/>
    </row>
    <row r="1531" ht="12.75">
      <c r="E1531" s="9"/>
    </row>
    <row r="1532" ht="12.75">
      <c r="E1532" s="9"/>
    </row>
    <row r="1533" ht="12.75">
      <c r="E1533" s="9"/>
    </row>
    <row r="1534" ht="12.75">
      <c r="E1534" s="9"/>
    </row>
    <row r="1535" ht="12.75">
      <c r="E1535" s="9"/>
    </row>
    <row r="1536" ht="12.75">
      <c r="E1536" s="9"/>
    </row>
    <row r="1537" ht="12.75">
      <c r="E1537" s="9"/>
    </row>
    <row r="1538" ht="12.75">
      <c r="E1538" s="9"/>
    </row>
    <row r="1539" ht="12.75">
      <c r="E1539" s="9"/>
    </row>
    <row r="1540" ht="12.75">
      <c r="E1540" s="9"/>
    </row>
    <row r="1541" ht="12.75">
      <c r="E1541" s="9"/>
    </row>
    <row r="1542" ht="12.75">
      <c r="E1542" s="9"/>
    </row>
    <row r="1543" ht="12.75">
      <c r="E1543" s="9"/>
    </row>
    <row r="1544" ht="12.75">
      <c r="E1544" s="9"/>
    </row>
    <row r="1545" ht="12.75">
      <c r="E1545" s="9"/>
    </row>
    <row r="1546" ht="12.75">
      <c r="E1546" s="9"/>
    </row>
    <row r="1547" ht="12.75">
      <c r="E1547" s="9"/>
    </row>
    <row r="1548" ht="12.75">
      <c r="E1548" s="9"/>
    </row>
    <row r="1549" ht="12.75">
      <c r="E1549" s="9"/>
    </row>
    <row r="1550" ht="12.75">
      <c r="E1550" s="9"/>
    </row>
    <row r="1551" ht="12.75">
      <c r="E1551" s="9"/>
    </row>
    <row r="1552" ht="12.75">
      <c r="E1552" s="9"/>
    </row>
    <row r="1553" ht="12.75">
      <c r="E1553" s="9"/>
    </row>
    <row r="1554" ht="12.75">
      <c r="E1554" s="9"/>
    </row>
    <row r="1555" ht="12.75">
      <c r="E1555" s="9"/>
    </row>
    <row r="1556" ht="12.75">
      <c r="E1556" s="9"/>
    </row>
    <row r="1557" ht="12.75">
      <c r="E1557" s="9"/>
    </row>
    <row r="1558" ht="12.75">
      <c r="E1558" s="9"/>
    </row>
    <row r="1559" ht="12.75">
      <c r="E1559" s="9"/>
    </row>
    <row r="1560" ht="12.75">
      <c r="E1560" s="9"/>
    </row>
    <row r="1561" ht="12.75">
      <c r="E1561" s="9"/>
    </row>
    <row r="1562" ht="12.75">
      <c r="E1562" s="9"/>
    </row>
    <row r="1563" ht="12.75">
      <c r="E1563" s="9"/>
    </row>
    <row r="1564" ht="12.75">
      <c r="E1564" s="9"/>
    </row>
    <row r="1565" ht="12.75">
      <c r="E1565" s="9"/>
    </row>
    <row r="1566" ht="12.75">
      <c r="E1566" s="9"/>
    </row>
    <row r="1567" ht="12.75">
      <c r="E1567" s="9"/>
    </row>
    <row r="1568" ht="12.75">
      <c r="E1568" s="9"/>
    </row>
    <row r="1569" ht="12.75">
      <c r="E1569" s="9"/>
    </row>
    <row r="1570" ht="12.75">
      <c r="E1570" s="9"/>
    </row>
    <row r="1571" ht="12.75">
      <c r="E1571" s="9"/>
    </row>
    <row r="1572" ht="12.75">
      <c r="E1572" s="9"/>
    </row>
    <row r="1573" ht="12.75">
      <c r="E1573" s="9"/>
    </row>
    <row r="1574" ht="12.75">
      <c r="E1574" s="9"/>
    </row>
    <row r="1575" ht="12.75">
      <c r="E1575" s="9"/>
    </row>
    <row r="1576" ht="12.75">
      <c r="E1576" s="9"/>
    </row>
    <row r="1577" ht="12.75">
      <c r="E1577" s="9"/>
    </row>
    <row r="1578" ht="12.75">
      <c r="E1578" s="9"/>
    </row>
    <row r="1579" ht="12.75">
      <c r="E1579" s="9"/>
    </row>
    <row r="1580" ht="12.75">
      <c r="E1580" s="9"/>
    </row>
    <row r="1581" ht="12.75">
      <c r="E1581" s="9"/>
    </row>
    <row r="1582" ht="12.75">
      <c r="E1582" s="9"/>
    </row>
    <row r="1583" ht="12.75">
      <c r="E1583" s="9"/>
    </row>
    <row r="1584" ht="12.75">
      <c r="E1584" s="9"/>
    </row>
    <row r="1585" ht="12.75">
      <c r="E1585" s="9"/>
    </row>
    <row r="1586" ht="12.75">
      <c r="E1586" s="9"/>
    </row>
    <row r="1587" ht="12.75">
      <c r="E1587" s="9"/>
    </row>
    <row r="1588" ht="12.75">
      <c r="E1588" s="9"/>
    </row>
    <row r="1589" ht="12.75">
      <c r="E1589" s="9"/>
    </row>
    <row r="1590" ht="12.75">
      <c r="E1590" s="9"/>
    </row>
    <row r="1591" ht="12.75">
      <c r="E1591" s="9"/>
    </row>
    <row r="1592" ht="12.75">
      <c r="E1592" s="9"/>
    </row>
    <row r="1593" ht="12.75">
      <c r="E1593" s="9"/>
    </row>
    <row r="1594" ht="12.75">
      <c r="E1594" s="9"/>
    </row>
    <row r="1595" ht="12.75">
      <c r="E1595" s="9"/>
    </row>
    <row r="1596" ht="12.75">
      <c r="E1596" s="9"/>
    </row>
    <row r="1597" ht="12.75">
      <c r="E1597" s="9"/>
    </row>
    <row r="1598" ht="12.75">
      <c r="E1598" s="9"/>
    </row>
    <row r="1599" ht="12.75">
      <c r="E1599" s="9"/>
    </row>
    <row r="1600" ht="12.75">
      <c r="E1600" s="9"/>
    </row>
    <row r="1601" ht="12.75">
      <c r="E1601" s="9"/>
    </row>
    <row r="1602" ht="12.75">
      <c r="E1602" s="9"/>
    </row>
    <row r="1603" ht="12.75">
      <c r="E1603" s="9"/>
    </row>
    <row r="1604" ht="12.75">
      <c r="E1604" s="9"/>
    </row>
    <row r="1605" ht="12.75">
      <c r="E1605" s="9"/>
    </row>
    <row r="1606" ht="12.75">
      <c r="E1606" s="9"/>
    </row>
    <row r="1607" ht="12.75">
      <c r="E1607" s="9"/>
    </row>
    <row r="1608" ht="12.75">
      <c r="E1608" s="9"/>
    </row>
    <row r="1609" ht="12.75">
      <c r="E1609" s="9"/>
    </row>
    <row r="1610" ht="12.75">
      <c r="E1610" s="9"/>
    </row>
    <row r="1611" ht="12.75">
      <c r="E1611" s="9"/>
    </row>
    <row r="1612" ht="12.75">
      <c r="E1612" s="9"/>
    </row>
    <row r="1613" ht="12.75">
      <c r="E1613" s="9"/>
    </row>
    <row r="1614" ht="12.75">
      <c r="E1614" s="9"/>
    </row>
    <row r="1615" ht="12.75">
      <c r="E1615" s="9"/>
    </row>
    <row r="1616" ht="12.75">
      <c r="E1616" s="9"/>
    </row>
    <row r="1617" ht="12.75">
      <c r="E1617" s="9"/>
    </row>
    <row r="1618" ht="12.75">
      <c r="E1618" s="9"/>
    </row>
    <row r="1619" ht="12.75">
      <c r="E1619" s="9"/>
    </row>
    <row r="1620" ht="12.75">
      <c r="E1620" s="9"/>
    </row>
    <row r="1621" ht="12.75">
      <c r="E1621" s="9"/>
    </row>
    <row r="1622" ht="12.75">
      <c r="E1622" s="9"/>
    </row>
    <row r="1623" ht="12.75">
      <c r="E1623" s="9"/>
    </row>
    <row r="1624" ht="12.75">
      <c r="E1624" s="9"/>
    </row>
    <row r="1625" ht="12.75">
      <c r="E1625" s="9"/>
    </row>
    <row r="1626" ht="12.75">
      <c r="E1626" s="9"/>
    </row>
    <row r="1627" ht="12.75">
      <c r="E1627" s="9"/>
    </row>
    <row r="1628" ht="12.75">
      <c r="E1628" s="9"/>
    </row>
    <row r="1629" ht="12.75">
      <c r="E1629" s="9"/>
    </row>
    <row r="1630" ht="12.75">
      <c r="E1630" s="9"/>
    </row>
    <row r="1631" ht="12.75">
      <c r="E1631" s="9"/>
    </row>
    <row r="1632" ht="12.75">
      <c r="E1632" s="9"/>
    </row>
    <row r="1633" ht="12.75">
      <c r="E1633" s="9"/>
    </row>
    <row r="1634" ht="12.75">
      <c r="E1634" s="9"/>
    </row>
    <row r="1635" ht="12.75">
      <c r="E1635" s="9"/>
    </row>
    <row r="1636" ht="12.75">
      <c r="E1636" s="9"/>
    </row>
    <row r="1637" ht="12.75">
      <c r="E1637" s="9"/>
    </row>
    <row r="1638" ht="12.75">
      <c r="E1638" s="9"/>
    </row>
    <row r="1639" ht="12.75">
      <c r="E1639" s="9"/>
    </row>
    <row r="1640" ht="12.75">
      <c r="E1640" s="9"/>
    </row>
    <row r="1641" ht="12.75">
      <c r="E1641" s="9"/>
    </row>
    <row r="1642" ht="12.75">
      <c r="E1642" s="9"/>
    </row>
    <row r="1643" ht="12.75">
      <c r="E1643" s="9"/>
    </row>
    <row r="1644" ht="12.75">
      <c r="E1644" s="9"/>
    </row>
    <row r="1645" ht="12.75">
      <c r="E1645" s="9"/>
    </row>
    <row r="1646" ht="12.75">
      <c r="E1646" s="9"/>
    </row>
    <row r="1647" ht="12.75">
      <c r="E1647" s="9"/>
    </row>
    <row r="1648" ht="12.75">
      <c r="E1648" s="9"/>
    </row>
    <row r="1649" ht="12.75">
      <c r="E1649" s="9"/>
    </row>
    <row r="1650" ht="12.75">
      <c r="E1650" s="9"/>
    </row>
    <row r="1651" ht="12.75">
      <c r="E1651" s="9"/>
    </row>
    <row r="1652" ht="12.75">
      <c r="E1652" s="9"/>
    </row>
    <row r="1653" ht="12.75">
      <c r="E1653" s="9"/>
    </row>
    <row r="1654" ht="12.75">
      <c r="E1654" s="9"/>
    </row>
    <row r="1655" ht="12.75">
      <c r="E1655" s="9"/>
    </row>
    <row r="1656" ht="12.75">
      <c r="E1656" s="9"/>
    </row>
    <row r="1657" ht="12.75">
      <c r="E1657" s="9"/>
    </row>
    <row r="1658" ht="12.75">
      <c r="E1658" s="9"/>
    </row>
    <row r="1659" ht="12.75">
      <c r="E1659" s="9"/>
    </row>
    <row r="1660" ht="12.75">
      <c r="E1660" s="9"/>
    </row>
    <row r="1661" ht="12.75">
      <c r="E1661" s="9"/>
    </row>
    <row r="1662" ht="12.75">
      <c r="E1662" s="9"/>
    </row>
    <row r="1663" ht="12.75">
      <c r="E1663" s="9"/>
    </row>
    <row r="1664" ht="12.75">
      <c r="E1664" s="9"/>
    </row>
    <row r="1665" ht="12.75">
      <c r="E1665" s="9"/>
    </row>
    <row r="1666" ht="12.75">
      <c r="E1666" s="9"/>
    </row>
    <row r="1667" ht="12.75">
      <c r="E1667" s="9"/>
    </row>
    <row r="1668" ht="12.75">
      <c r="E1668" s="9"/>
    </row>
    <row r="1669" ht="12.75">
      <c r="E1669" s="9"/>
    </row>
    <row r="1670" ht="12.75">
      <c r="E1670" s="9"/>
    </row>
    <row r="1671" ht="12.75">
      <c r="E1671" s="9"/>
    </row>
    <row r="1672" ht="12.75">
      <c r="E1672" s="9"/>
    </row>
    <row r="1673" ht="12.75">
      <c r="E1673" s="9"/>
    </row>
    <row r="1674" ht="12.75">
      <c r="E1674" s="9"/>
    </row>
    <row r="1675" ht="12.75">
      <c r="E1675" s="9"/>
    </row>
    <row r="1676" ht="12.75">
      <c r="E1676" s="9"/>
    </row>
    <row r="1677" ht="12.75">
      <c r="E1677" s="9"/>
    </row>
    <row r="1678" ht="12.75">
      <c r="E1678" s="9"/>
    </row>
    <row r="1679" ht="12.75">
      <c r="E1679" s="9"/>
    </row>
    <row r="1680" ht="12.75">
      <c r="E1680" s="9"/>
    </row>
    <row r="1681" ht="12.75">
      <c r="E1681" s="9"/>
    </row>
    <row r="1682" ht="12.75">
      <c r="E1682" s="9"/>
    </row>
    <row r="1683" ht="12.75">
      <c r="E1683" s="9"/>
    </row>
    <row r="1684" ht="12.75">
      <c r="E1684" s="9"/>
    </row>
    <row r="1685" ht="12.75">
      <c r="E1685" s="9"/>
    </row>
    <row r="1686" ht="12.75">
      <c r="E1686" s="9"/>
    </row>
    <row r="1687" ht="12.75">
      <c r="E1687" s="9"/>
    </row>
    <row r="1688" ht="12.75">
      <c r="E1688" s="9"/>
    </row>
    <row r="1689" ht="12.75">
      <c r="E1689" s="9"/>
    </row>
    <row r="1690" ht="12.75">
      <c r="E1690" s="9"/>
    </row>
    <row r="1691" ht="12.75">
      <c r="E1691" s="9"/>
    </row>
    <row r="1692" ht="12.75">
      <c r="E1692" s="9"/>
    </row>
    <row r="1693" ht="12.75">
      <c r="E1693" s="9"/>
    </row>
    <row r="1694" ht="12.75">
      <c r="E1694" s="9"/>
    </row>
    <row r="1695" ht="12.75">
      <c r="E1695" s="9"/>
    </row>
    <row r="1696" ht="12.75">
      <c r="E1696" s="9"/>
    </row>
    <row r="1697" ht="12.75">
      <c r="E1697" s="9"/>
    </row>
    <row r="1698" ht="12.75">
      <c r="E1698" s="9"/>
    </row>
    <row r="1699" ht="12.75">
      <c r="E1699" s="9"/>
    </row>
    <row r="1700" ht="12.75">
      <c r="E1700" s="9"/>
    </row>
    <row r="1701" ht="12.75">
      <c r="E1701" s="9"/>
    </row>
    <row r="1702" ht="12.75">
      <c r="E1702" s="9"/>
    </row>
    <row r="1703" ht="12.75">
      <c r="E1703" s="9"/>
    </row>
    <row r="1704" ht="12.75">
      <c r="E1704" s="9"/>
    </row>
    <row r="1705" ht="12.75">
      <c r="E1705" s="9"/>
    </row>
    <row r="1706" ht="12.75">
      <c r="E1706" s="9"/>
    </row>
    <row r="1707" ht="12.75">
      <c r="E1707" s="9"/>
    </row>
    <row r="1708" ht="12.75">
      <c r="E1708" s="9"/>
    </row>
    <row r="1709" ht="12.75">
      <c r="E1709" s="9"/>
    </row>
    <row r="1710" ht="12.75">
      <c r="E1710" s="9"/>
    </row>
    <row r="1711" ht="12.75">
      <c r="E1711" s="9"/>
    </row>
    <row r="1712" ht="12.75">
      <c r="E1712" s="9"/>
    </row>
    <row r="1713" ht="12.75">
      <c r="E1713" s="9"/>
    </row>
    <row r="1714" ht="12.75">
      <c r="E1714" s="9"/>
    </row>
    <row r="1715" ht="12.75">
      <c r="E1715" s="9"/>
    </row>
    <row r="1716" ht="12.75">
      <c r="E1716" s="9"/>
    </row>
    <row r="1717" ht="12.75">
      <c r="E1717" s="9"/>
    </row>
    <row r="1718" ht="12.75">
      <c r="E1718" s="9"/>
    </row>
    <row r="1719" ht="12.75">
      <c r="E1719" s="9"/>
    </row>
    <row r="1720" ht="12.75">
      <c r="E1720" s="9"/>
    </row>
    <row r="1721" ht="12.75">
      <c r="E1721" s="9"/>
    </row>
    <row r="1722" ht="12.75">
      <c r="E1722" s="9"/>
    </row>
    <row r="1723" ht="12.75">
      <c r="E1723" s="9"/>
    </row>
    <row r="1724" ht="12.75">
      <c r="E1724" s="9"/>
    </row>
    <row r="1725" ht="12.75">
      <c r="E1725" s="9"/>
    </row>
    <row r="1726" ht="12.75">
      <c r="E1726" s="9"/>
    </row>
    <row r="1727" ht="12.75">
      <c r="E1727" s="9"/>
    </row>
    <row r="1728" ht="12.75">
      <c r="E1728" s="9"/>
    </row>
    <row r="1729" ht="12.75">
      <c r="E1729" s="9"/>
    </row>
    <row r="1730" ht="12.75">
      <c r="E1730" s="9"/>
    </row>
    <row r="1731" ht="12.75">
      <c r="E1731" s="9"/>
    </row>
    <row r="1732" ht="12.75">
      <c r="E1732" s="9"/>
    </row>
    <row r="1733" ht="12.75">
      <c r="E1733" s="9"/>
    </row>
    <row r="1734" ht="12.75">
      <c r="E1734" s="9"/>
    </row>
    <row r="1735" ht="12.75">
      <c r="E1735" s="9"/>
    </row>
    <row r="1736" ht="12.75">
      <c r="E1736" s="9"/>
    </row>
    <row r="1737" ht="12.75">
      <c r="E1737" s="9"/>
    </row>
    <row r="1738" ht="12.75">
      <c r="E1738" s="9"/>
    </row>
    <row r="1739" ht="12.75">
      <c r="E1739" s="9"/>
    </row>
    <row r="1740" ht="12.75">
      <c r="E1740" s="9"/>
    </row>
    <row r="1741" ht="12.75">
      <c r="E1741" s="9"/>
    </row>
    <row r="1742" ht="12.75">
      <c r="E1742" s="9"/>
    </row>
    <row r="1743" ht="12.75">
      <c r="E1743" s="9"/>
    </row>
    <row r="1744" ht="12.75">
      <c r="E1744" s="9"/>
    </row>
    <row r="1745" ht="12.75">
      <c r="E1745" s="9"/>
    </row>
    <row r="1746" ht="12.75">
      <c r="E1746" s="9"/>
    </row>
    <row r="1747" ht="12.75">
      <c r="E1747" s="9"/>
    </row>
    <row r="1748" ht="12.75">
      <c r="E1748" s="9"/>
    </row>
    <row r="1749" ht="12.75">
      <c r="E1749" s="9"/>
    </row>
    <row r="1750" ht="12.75">
      <c r="E1750" s="9"/>
    </row>
    <row r="1751" ht="12.75">
      <c r="E1751" s="9"/>
    </row>
    <row r="1752" ht="12.75">
      <c r="E1752" s="9"/>
    </row>
    <row r="1753" ht="12.75">
      <c r="E1753" s="9"/>
    </row>
    <row r="1754" ht="12.75">
      <c r="E1754" s="9"/>
    </row>
    <row r="1755" ht="12.75">
      <c r="E1755" s="9"/>
    </row>
    <row r="1756" ht="12.75">
      <c r="E1756" s="9"/>
    </row>
    <row r="1757" ht="12.75">
      <c r="E1757" s="9"/>
    </row>
    <row r="1758" ht="12.75">
      <c r="E1758" s="9"/>
    </row>
    <row r="1759" ht="12.75">
      <c r="E1759" s="9"/>
    </row>
    <row r="1760" ht="12.75">
      <c r="E1760" s="9"/>
    </row>
    <row r="1761" ht="12.75">
      <c r="E1761" s="9"/>
    </row>
    <row r="1762" ht="12.75">
      <c r="E1762" s="9"/>
    </row>
    <row r="1763" ht="12.75">
      <c r="E1763" s="9"/>
    </row>
    <row r="1764" ht="12.75">
      <c r="E1764" s="9"/>
    </row>
    <row r="1765" ht="12.75">
      <c r="E1765" s="9"/>
    </row>
    <row r="1766" ht="12.75">
      <c r="E1766" s="9"/>
    </row>
    <row r="1767" ht="12.75">
      <c r="E1767" s="9"/>
    </row>
    <row r="1768" ht="12.75">
      <c r="E1768" s="9"/>
    </row>
    <row r="1769" ht="12.75">
      <c r="E1769" s="9"/>
    </row>
    <row r="1770" ht="12.75">
      <c r="E1770" s="9"/>
    </row>
    <row r="1771" ht="12.75">
      <c r="E1771" s="9"/>
    </row>
    <row r="1772" ht="12.75">
      <c r="E1772" s="9"/>
    </row>
    <row r="1773" ht="12.75">
      <c r="E1773" s="9"/>
    </row>
    <row r="1774" ht="12.75">
      <c r="E1774" s="9"/>
    </row>
    <row r="1775" ht="12.75">
      <c r="E1775" s="9"/>
    </row>
    <row r="1776" ht="12.75">
      <c r="E1776" s="9"/>
    </row>
    <row r="1777" ht="12.75">
      <c r="E1777" s="9"/>
    </row>
    <row r="1778" ht="12.75">
      <c r="E1778" s="9"/>
    </row>
    <row r="1779" ht="12.75">
      <c r="E1779" s="9"/>
    </row>
    <row r="1780" ht="12.75">
      <c r="E1780" s="9"/>
    </row>
    <row r="1781" ht="12.75">
      <c r="E1781" s="9"/>
    </row>
    <row r="1782" ht="12.75">
      <c r="E1782" s="9"/>
    </row>
    <row r="1783" ht="12.75">
      <c r="E1783" s="9"/>
    </row>
    <row r="1784" ht="12.75">
      <c r="E1784" s="9"/>
    </row>
    <row r="1785" ht="12.75">
      <c r="E1785" s="9"/>
    </row>
    <row r="1786" ht="12.75">
      <c r="E1786" s="9"/>
    </row>
    <row r="1787" ht="12.75">
      <c r="E1787" s="9"/>
    </row>
    <row r="1788" ht="12.75">
      <c r="E1788" s="9"/>
    </row>
    <row r="1789" ht="12.75">
      <c r="E1789" s="9"/>
    </row>
    <row r="1790" ht="12.75">
      <c r="E1790" s="9"/>
    </row>
    <row r="1791" ht="12.75">
      <c r="E1791" s="9"/>
    </row>
    <row r="1792" ht="12.75">
      <c r="E1792" s="9"/>
    </row>
    <row r="1793" ht="12.75">
      <c r="E1793" s="9"/>
    </row>
    <row r="1794" ht="12.75">
      <c r="E1794" s="9"/>
    </row>
    <row r="1795" ht="12.75">
      <c r="E1795" s="9"/>
    </row>
    <row r="1796" ht="12.75">
      <c r="E1796" s="9"/>
    </row>
    <row r="1797" ht="12.75">
      <c r="E1797" s="9"/>
    </row>
    <row r="1798" ht="12.75">
      <c r="E1798" s="9"/>
    </row>
    <row r="1799" ht="12.75">
      <c r="E1799" s="9"/>
    </row>
    <row r="1800" ht="12.75">
      <c r="E1800" s="9"/>
    </row>
    <row r="1801" ht="12.75">
      <c r="E1801" s="9"/>
    </row>
    <row r="1802" ht="12.75">
      <c r="E1802" s="9"/>
    </row>
    <row r="1803" ht="12.75">
      <c r="E1803" s="9"/>
    </row>
    <row r="1804" ht="12.75">
      <c r="E1804" s="9"/>
    </row>
    <row r="1805" ht="12.75">
      <c r="E1805" s="9"/>
    </row>
    <row r="1806" ht="12.75">
      <c r="E1806" s="9"/>
    </row>
    <row r="1807" ht="12.75">
      <c r="E1807" s="9"/>
    </row>
    <row r="1808" ht="12.75">
      <c r="E1808" s="9"/>
    </row>
    <row r="1809" ht="12.75">
      <c r="E1809" s="9"/>
    </row>
    <row r="1810" ht="12.75">
      <c r="E1810" s="9"/>
    </row>
    <row r="1811" ht="12.75">
      <c r="E1811" s="9"/>
    </row>
    <row r="1812" ht="12.75">
      <c r="E1812" s="9"/>
    </row>
    <row r="1813" ht="12.75">
      <c r="E1813" s="9"/>
    </row>
    <row r="1814" ht="12.75">
      <c r="E1814" s="9"/>
    </row>
    <row r="1815" ht="12.75">
      <c r="E1815" s="9"/>
    </row>
    <row r="1816" ht="12.75">
      <c r="E1816" s="9"/>
    </row>
    <row r="1817" ht="12.75">
      <c r="E1817" s="9"/>
    </row>
    <row r="1818" ht="12.75">
      <c r="E1818" s="9"/>
    </row>
    <row r="1819" ht="12.75">
      <c r="E1819" s="9"/>
    </row>
    <row r="1820" ht="12.75">
      <c r="E1820" s="9"/>
    </row>
    <row r="1821" ht="12.75">
      <c r="E1821" s="9"/>
    </row>
    <row r="1822" ht="12.75">
      <c r="E1822" s="9"/>
    </row>
    <row r="1823" ht="12.75">
      <c r="E1823" s="9"/>
    </row>
    <row r="1824" ht="12.75">
      <c r="E1824" s="9"/>
    </row>
    <row r="1825" ht="12.75">
      <c r="E1825" s="9"/>
    </row>
    <row r="1826" ht="12.75">
      <c r="E1826" s="9"/>
    </row>
    <row r="1827" ht="12.75">
      <c r="E1827" s="9"/>
    </row>
    <row r="1828" ht="12.75">
      <c r="E1828" s="9"/>
    </row>
    <row r="1829" ht="12.75">
      <c r="E1829" s="9"/>
    </row>
    <row r="1830" ht="12.75">
      <c r="E1830" s="9"/>
    </row>
    <row r="1831" ht="12.75">
      <c r="E1831" s="9"/>
    </row>
    <row r="1832" ht="12.75">
      <c r="E1832" s="9"/>
    </row>
    <row r="1833" ht="12.75">
      <c r="E1833" s="9"/>
    </row>
    <row r="1834" ht="12.75">
      <c r="E1834" s="9"/>
    </row>
    <row r="1835" ht="12.75">
      <c r="E1835" s="9"/>
    </row>
    <row r="1836" ht="12.75">
      <c r="E1836" s="9"/>
    </row>
    <row r="1837" ht="12.75">
      <c r="E1837" s="9"/>
    </row>
    <row r="1838" ht="12.75">
      <c r="E1838" s="9"/>
    </row>
    <row r="1839" ht="12.75">
      <c r="E1839" s="9"/>
    </row>
    <row r="1840" ht="12.75">
      <c r="E1840" s="9"/>
    </row>
    <row r="1841" ht="12.75">
      <c r="E1841" s="9"/>
    </row>
    <row r="1842" ht="12.75">
      <c r="E1842" s="9"/>
    </row>
    <row r="1843" ht="12.75">
      <c r="E1843" s="9"/>
    </row>
    <row r="1844" ht="12.75">
      <c r="E1844" s="9"/>
    </row>
    <row r="1845" ht="12.75">
      <c r="E1845" s="9"/>
    </row>
    <row r="1846" ht="12.75">
      <c r="E1846" s="9"/>
    </row>
    <row r="1847" ht="12.75">
      <c r="E1847" s="9"/>
    </row>
    <row r="1848" ht="12.75">
      <c r="E1848" s="9"/>
    </row>
    <row r="1849" ht="12.75">
      <c r="E1849" s="9"/>
    </row>
    <row r="1850" ht="12.75">
      <c r="E1850" s="9"/>
    </row>
    <row r="1851" ht="12.75">
      <c r="E1851" s="9"/>
    </row>
    <row r="1852" ht="12.75">
      <c r="E1852" s="9"/>
    </row>
    <row r="1853" ht="12.75">
      <c r="E1853" s="9"/>
    </row>
    <row r="1854" ht="12.75">
      <c r="E1854" s="9"/>
    </row>
    <row r="1855" ht="12.75">
      <c r="E1855" s="9"/>
    </row>
    <row r="1856" ht="12.75">
      <c r="E1856" s="9"/>
    </row>
    <row r="1857" ht="12.75">
      <c r="E1857" s="9"/>
    </row>
    <row r="1858" ht="12.75">
      <c r="E1858" s="9"/>
    </row>
    <row r="1859" ht="12.75">
      <c r="E1859" s="9"/>
    </row>
    <row r="1860" ht="12.75">
      <c r="E1860" s="9"/>
    </row>
    <row r="1861" ht="12.75">
      <c r="E1861" s="9"/>
    </row>
    <row r="1862" ht="12.75">
      <c r="E1862" s="9"/>
    </row>
    <row r="1863" ht="12.75">
      <c r="E1863" s="9"/>
    </row>
    <row r="1864" ht="12.75">
      <c r="E1864" s="9"/>
    </row>
    <row r="1865" ht="12.75">
      <c r="E1865" s="9"/>
    </row>
    <row r="1866" ht="12.75">
      <c r="E1866" s="9"/>
    </row>
    <row r="1867" ht="12.75">
      <c r="E1867" s="9"/>
    </row>
    <row r="1868" ht="12.75">
      <c r="E1868" s="9"/>
    </row>
    <row r="1869" ht="12.75">
      <c r="E1869" s="9"/>
    </row>
    <row r="1870" ht="12.75">
      <c r="E1870" s="9"/>
    </row>
    <row r="1871" ht="12.75">
      <c r="E1871" s="9"/>
    </row>
    <row r="1872" ht="12.75">
      <c r="E1872" s="9"/>
    </row>
    <row r="1873" ht="12.75">
      <c r="E1873" s="9"/>
    </row>
    <row r="1874" ht="12.75">
      <c r="E1874" s="9"/>
    </row>
    <row r="1875" ht="12.75">
      <c r="E1875" s="9"/>
    </row>
    <row r="1876" ht="12.75">
      <c r="E1876" s="9"/>
    </row>
    <row r="1877" ht="12.75">
      <c r="E1877" s="9"/>
    </row>
    <row r="1878" ht="12.75">
      <c r="E1878" s="9"/>
    </row>
    <row r="1879" ht="12.75">
      <c r="E1879" s="9"/>
    </row>
    <row r="1880" ht="12.75">
      <c r="E1880" s="9"/>
    </row>
    <row r="1881" ht="12.75">
      <c r="E1881" s="9"/>
    </row>
    <row r="1882" ht="12.75">
      <c r="E1882" s="9"/>
    </row>
    <row r="1883" ht="12.75">
      <c r="E1883" s="9"/>
    </row>
    <row r="1884" ht="12.75">
      <c r="E1884" s="9"/>
    </row>
    <row r="1885" ht="12.75">
      <c r="E1885" s="9"/>
    </row>
    <row r="1886" ht="12.75">
      <c r="E1886" s="9"/>
    </row>
    <row r="1887" ht="12.75">
      <c r="E1887" s="9"/>
    </row>
    <row r="1888" ht="12.75">
      <c r="E1888" s="9"/>
    </row>
    <row r="1889" ht="12.75">
      <c r="E1889" s="9"/>
    </row>
    <row r="1890" ht="12.75">
      <c r="E1890" s="9"/>
    </row>
    <row r="1891" ht="12.75">
      <c r="E1891" s="9"/>
    </row>
    <row r="1892" ht="12.75">
      <c r="E1892" s="9"/>
    </row>
    <row r="1893" ht="12.75">
      <c r="E1893" s="9"/>
    </row>
    <row r="1894" ht="12.75">
      <c r="E1894" s="9"/>
    </row>
    <row r="1895" ht="12.75">
      <c r="E1895" s="9"/>
    </row>
    <row r="1896" ht="12.75">
      <c r="E1896" s="9"/>
    </row>
    <row r="1897" ht="12.75">
      <c r="E1897" s="9"/>
    </row>
    <row r="1898" ht="12.75">
      <c r="E1898" s="9"/>
    </row>
    <row r="1899" ht="12.75">
      <c r="E1899" s="9"/>
    </row>
    <row r="1900" ht="12.75">
      <c r="E1900" s="9"/>
    </row>
    <row r="1901" ht="12.75">
      <c r="E1901" s="9"/>
    </row>
    <row r="1902" ht="12.75">
      <c r="E1902" s="9"/>
    </row>
    <row r="1903" ht="12.75">
      <c r="E1903" s="9"/>
    </row>
    <row r="1904" ht="12.75">
      <c r="E1904" s="9"/>
    </row>
    <row r="1905" ht="12.75">
      <c r="E1905" s="9"/>
    </row>
    <row r="1906" ht="12.75">
      <c r="E1906" s="9"/>
    </row>
    <row r="1907" ht="12.75">
      <c r="E1907" s="9"/>
    </row>
    <row r="1908" ht="12.75">
      <c r="E1908" s="9"/>
    </row>
    <row r="1909" ht="12.75">
      <c r="E1909" s="9"/>
    </row>
    <row r="1910" ht="12.75">
      <c r="E1910" s="9"/>
    </row>
    <row r="1911" ht="12.75">
      <c r="E1911" s="9"/>
    </row>
    <row r="1912" ht="12.75">
      <c r="E1912" s="9"/>
    </row>
    <row r="1913" ht="12.75">
      <c r="E1913" s="9"/>
    </row>
    <row r="1914" ht="12.75">
      <c r="E1914" s="9"/>
    </row>
    <row r="1915" ht="12.75">
      <c r="E1915" s="9"/>
    </row>
    <row r="1916" ht="12.75">
      <c r="E1916" s="9"/>
    </row>
    <row r="1917" ht="12.75">
      <c r="E1917" s="9"/>
    </row>
    <row r="1918" ht="12.75">
      <c r="E1918" s="9"/>
    </row>
    <row r="1919" ht="12.75">
      <c r="E1919" s="9"/>
    </row>
    <row r="1920" ht="12.75">
      <c r="E1920" s="9"/>
    </row>
    <row r="1921" ht="12.75">
      <c r="E1921" s="9"/>
    </row>
    <row r="1922" ht="12.75">
      <c r="E1922" s="9"/>
    </row>
    <row r="1923" ht="12.75">
      <c r="E1923" s="9"/>
    </row>
    <row r="1924" ht="12.75">
      <c r="E1924" s="9"/>
    </row>
    <row r="1925" ht="12.75">
      <c r="E1925" s="9"/>
    </row>
    <row r="1926" ht="12.75">
      <c r="E1926" s="9"/>
    </row>
    <row r="1927" ht="12.75">
      <c r="E1927" s="9"/>
    </row>
    <row r="1928" ht="12.75">
      <c r="E1928" s="9"/>
    </row>
    <row r="1929" ht="12.75">
      <c r="E1929" s="9"/>
    </row>
    <row r="1930" ht="12.75">
      <c r="E1930" s="9"/>
    </row>
    <row r="1931" ht="12.75">
      <c r="E1931" s="9"/>
    </row>
    <row r="1932" ht="12.75">
      <c r="E1932" s="9"/>
    </row>
    <row r="1933" ht="12.75">
      <c r="E1933" s="9"/>
    </row>
    <row r="1934" ht="12.75">
      <c r="E1934" s="9"/>
    </row>
    <row r="1935" ht="12.75">
      <c r="E1935" s="9"/>
    </row>
    <row r="1936" ht="12.75">
      <c r="E1936" s="9"/>
    </row>
    <row r="1937" ht="12.75">
      <c r="E1937" s="9"/>
    </row>
    <row r="1938" ht="12.75">
      <c r="E1938" s="9"/>
    </row>
    <row r="1939" ht="12.75">
      <c r="E1939" s="9"/>
    </row>
    <row r="1940" ht="12.75">
      <c r="E1940" s="9"/>
    </row>
    <row r="1941" ht="12.75">
      <c r="E1941" s="9"/>
    </row>
    <row r="1942" ht="12.75">
      <c r="E1942" s="9"/>
    </row>
    <row r="1943" ht="12.75">
      <c r="E1943" s="9"/>
    </row>
    <row r="1944" ht="12.75">
      <c r="E1944" s="9"/>
    </row>
    <row r="1945" ht="12.75">
      <c r="E1945" s="9"/>
    </row>
    <row r="1946" ht="12.75">
      <c r="E1946" s="9"/>
    </row>
    <row r="1947" ht="12.75">
      <c r="E1947" s="9"/>
    </row>
    <row r="1948" ht="12.75">
      <c r="E1948" s="9"/>
    </row>
    <row r="1949" ht="12.75">
      <c r="E1949" s="9"/>
    </row>
    <row r="1950" ht="12.75">
      <c r="E1950" s="9"/>
    </row>
    <row r="1951" ht="12.75">
      <c r="E1951" s="9"/>
    </row>
    <row r="1952" ht="12.75">
      <c r="E1952" s="9"/>
    </row>
    <row r="1953" ht="12.75">
      <c r="E1953" s="9"/>
    </row>
    <row r="1954" ht="12.75">
      <c r="E1954" s="9"/>
    </row>
    <row r="1955" ht="12.75">
      <c r="E1955" s="9"/>
    </row>
    <row r="1956" ht="12.75">
      <c r="E1956" s="9"/>
    </row>
    <row r="1957" ht="12.75">
      <c r="E1957" s="9"/>
    </row>
    <row r="1958" ht="12.75">
      <c r="E1958" s="9"/>
    </row>
    <row r="1959" ht="12.75">
      <c r="E1959" s="9"/>
    </row>
    <row r="1960" ht="12.75">
      <c r="E1960" s="9"/>
    </row>
    <row r="1961" ht="12.75">
      <c r="E1961" s="9"/>
    </row>
    <row r="1962" ht="12.75">
      <c r="E1962" s="9"/>
    </row>
    <row r="1963" ht="12.75">
      <c r="E1963" s="9"/>
    </row>
    <row r="1964" ht="12.75">
      <c r="E1964" s="9"/>
    </row>
    <row r="1965" ht="12.75">
      <c r="E1965" s="9"/>
    </row>
    <row r="1966" ht="12.75">
      <c r="E1966" s="9"/>
    </row>
    <row r="1967" ht="12.75">
      <c r="E1967" s="9"/>
    </row>
    <row r="1968" ht="12.75">
      <c r="E1968" s="9"/>
    </row>
    <row r="1969" ht="12.75">
      <c r="E1969" s="9"/>
    </row>
    <row r="1970" ht="12.75">
      <c r="E1970" s="9"/>
    </row>
    <row r="1971" ht="12.75">
      <c r="E1971" s="9"/>
    </row>
    <row r="1972" ht="12.75">
      <c r="E1972" s="9"/>
    </row>
    <row r="1973" ht="12.75">
      <c r="E1973" s="9"/>
    </row>
    <row r="1974" ht="12.75">
      <c r="E1974" s="9"/>
    </row>
    <row r="1975" ht="12.75">
      <c r="E1975" s="9"/>
    </row>
    <row r="1976" ht="12.75">
      <c r="E1976" s="9"/>
    </row>
    <row r="1977" ht="12.75">
      <c r="E1977" s="9"/>
    </row>
    <row r="1978" ht="12.75">
      <c r="E1978" s="9"/>
    </row>
    <row r="1979" ht="12.75">
      <c r="E1979" s="9"/>
    </row>
    <row r="1980" ht="12.75">
      <c r="E1980" s="9"/>
    </row>
    <row r="1981" ht="12.75">
      <c r="E1981" s="9"/>
    </row>
    <row r="1982" ht="12.75">
      <c r="E1982" s="9"/>
    </row>
    <row r="1983" ht="12.75">
      <c r="E1983" s="9"/>
    </row>
    <row r="1984" ht="12.75">
      <c r="E1984" s="9"/>
    </row>
    <row r="1985" ht="12.75">
      <c r="E1985" s="9"/>
    </row>
    <row r="1986" ht="12.75">
      <c r="E1986" s="9"/>
    </row>
    <row r="1987" ht="12.75">
      <c r="E1987" s="9"/>
    </row>
    <row r="1988" ht="12.75">
      <c r="E1988" s="9"/>
    </row>
    <row r="1989" ht="12.75">
      <c r="E1989" s="9"/>
    </row>
    <row r="1990" ht="12.75">
      <c r="E1990" s="9"/>
    </row>
    <row r="1991" ht="12.75">
      <c r="E1991" s="9"/>
    </row>
    <row r="1992" ht="12.75">
      <c r="E1992" s="9"/>
    </row>
    <row r="1993" ht="12.75">
      <c r="E1993" s="9"/>
    </row>
    <row r="1994" ht="12.75">
      <c r="E1994" s="9"/>
    </row>
    <row r="1995" ht="12.75">
      <c r="E1995" s="9"/>
    </row>
    <row r="1996" ht="12.75">
      <c r="E1996" s="9"/>
    </row>
    <row r="1997" ht="12.75">
      <c r="E1997" s="9"/>
    </row>
    <row r="1998" ht="12.75">
      <c r="E1998" s="9"/>
    </row>
    <row r="1999" ht="12.75">
      <c r="E1999" s="9"/>
    </row>
    <row r="2000" ht="12.75">
      <c r="E2000" s="9"/>
    </row>
    <row r="2001" ht="12.75">
      <c r="E2001" s="9"/>
    </row>
    <row r="2002" ht="12.75">
      <c r="E2002" s="9"/>
    </row>
    <row r="2003" ht="12.75">
      <c r="E2003" s="9"/>
    </row>
    <row r="2004" ht="12.75">
      <c r="E2004" s="9"/>
    </row>
    <row r="2005" ht="12.75">
      <c r="E2005" s="9"/>
    </row>
    <row r="2006" ht="12.75">
      <c r="E2006" s="9"/>
    </row>
    <row r="2007" ht="12.75">
      <c r="E2007" s="9"/>
    </row>
    <row r="2008" ht="12.75">
      <c r="E2008" s="9"/>
    </row>
    <row r="2009" ht="12.75">
      <c r="E2009" s="9"/>
    </row>
    <row r="2010" ht="12.75">
      <c r="E2010" s="9"/>
    </row>
    <row r="2011" ht="12.75">
      <c r="E2011" s="9"/>
    </row>
    <row r="2012" ht="12.75">
      <c r="E2012" s="9"/>
    </row>
    <row r="2013" ht="12.75">
      <c r="E2013" s="9"/>
    </row>
    <row r="2014" ht="12.75">
      <c r="E2014" s="9"/>
    </row>
    <row r="2015" ht="12.75">
      <c r="E2015" s="9"/>
    </row>
    <row r="2016" ht="12.75">
      <c r="E2016" s="9"/>
    </row>
    <row r="2017" ht="12.75">
      <c r="E2017" s="9"/>
    </row>
    <row r="2018" ht="12.75">
      <c r="E2018" s="9"/>
    </row>
    <row r="2019" ht="12.75">
      <c r="E2019" s="9"/>
    </row>
    <row r="2020" ht="12.75">
      <c r="E2020" s="9"/>
    </row>
    <row r="2021" ht="12.75">
      <c r="E2021" s="9"/>
    </row>
    <row r="2022" ht="12.75">
      <c r="E2022" s="9"/>
    </row>
    <row r="2023" ht="12.75">
      <c r="E2023" s="9"/>
    </row>
    <row r="2024" ht="12.75">
      <c r="E2024" s="9"/>
    </row>
    <row r="2025" ht="12.75">
      <c r="E2025" s="9"/>
    </row>
    <row r="2026" ht="12.75">
      <c r="E2026" s="9"/>
    </row>
    <row r="2027" ht="12.75">
      <c r="E2027" s="9"/>
    </row>
    <row r="2028" ht="12.75">
      <c r="E2028" s="9"/>
    </row>
    <row r="2029" ht="12.75">
      <c r="E2029" s="9"/>
    </row>
    <row r="2030" ht="12.75">
      <c r="E2030" s="9"/>
    </row>
    <row r="2031" ht="12.75">
      <c r="E2031" s="9"/>
    </row>
    <row r="2032" ht="12.75">
      <c r="E2032" s="9"/>
    </row>
    <row r="2033" ht="12.75">
      <c r="E2033" s="9"/>
    </row>
    <row r="2034" ht="12.75">
      <c r="E2034" s="9"/>
    </row>
    <row r="2035" ht="12.75">
      <c r="E2035" s="9"/>
    </row>
    <row r="2036" ht="12.75">
      <c r="E2036" s="9"/>
    </row>
    <row r="2037" ht="12.75">
      <c r="E2037" s="9"/>
    </row>
    <row r="2038" ht="12.75">
      <c r="E2038" s="9"/>
    </row>
    <row r="2039" ht="12.75">
      <c r="E2039" s="9"/>
    </row>
    <row r="2040" ht="12.75">
      <c r="E2040" s="9"/>
    </row>
    <row r="2041" ht="12.75">
      <c r="E2041" s="9"/>
    </row>
    <row r="2042" ht="12.75">
      <c r="E2042" s="9"/>
    </row>
    <row r="2043" ht="12.75">
      <c r="E2043" s="9"/>
    </row>
    <row r="2044" ht="12.75">
      <c r="E2044" s="9"/>
    </row>
    <row r="2045" ht="12.75">
      <c r="E2045" s="9"/>
    </row>
    <row r="2046" ht="12.75">
      <c r="E2046" s="9"/>
    </row>
    <row r="2047" ht="12.75">
      <c r="E2047" s="9"/>
    </row>
    <row r="2048" ht="12.75">
      <c r="E2048" s="9"/>
    </row>
    <row r="2049" ht="12.75">
      <c r="E2049" s="9"/>
    </row>
    <row r="2050" ht="12.75">
      <c r="E2050" s="9"/>
    </row>
    <row r="2051" ht="12.75">
      <c r="E2051" s="9"/>
    </row>
    <row r="2052" ht="12.75">
      <c r="E2052" s="9"/>
    </row>
    <row r="2053" ht="12.75">
      <c r="E2053" s="9"/>
    </row>
    <row r="2054" ht="12.75">
      <c r="E2054" s="9"/>
    </row>
    <row r="2055" ht="12.75">
      <c r="E2055" s="9"/>
    </row>
    <row r="2056" ht="12.75">
      <c r="E2056" s="9"/>
    </row>
    <row r="2057" ht="12.75">
      <c r="E2057" s="9"/>
    </row>
    <row r="2058" ht="12.75">
      <c r="E2058" s="9"/>
    </row>
    <row r="2059" ht="12.75">
      <c r="E2059" s="9"/>
    </row>
    <row r="2060" ht="12.75">
      <c r="E2060" s="9"/>
    </row>
    <row r="2061" ht="12.75">
      <c r="E2061" s="9"/>
    </row>
    <row r="2062" ht="12.75">
      <c r="E2062" s="9"/>
    </row>
    <row r="2063" ht="12.75">
      <c r="E2063" s="9"/>
    </row>
    <row r="2064" ht="12.75">
      <c r="E2064" s="9"/>
    </row>
    <row r="2065" ht="12.75">
      <c r="E2065" s="9"/>
    </row>
    <row r="2066" ht="12.75">
      <c r="E2066" s="9"/>
    </row>
    <row r="2067" ht="12.75">
      <c r="E2067" s="9"/>
    </row>
    <row r="2068" ht="12.75">
      <c r="E2068" s="9"/>
    </row>
    <row r="2069" ht="12.75">
      <c r="E2069" s="9"/>
    </row>
    <row r="2070" ht="12.75">
      <c r="E2070" s="9"/>
    </row>
    <row r="2071" ht="12.75">
      <c r="E2071" s="9"/>
    </row>
    <row r="2072" ht="12.75">
      <c r="E2072" s="9"/>
    </row>
    <row r="2073" ht="12.75">
      <c r="E2073" s="9"/>
    </row>
    <row r="2074" ht="12.75">
      <c r="E2074" s="9"/>
    </row>
    <row r="2075" ht="12.75">
      <c r="E2075" s="9"/>
    </row>
    <row r="2076" ht="12.75">
      <c r="E2076" s="9"/>
    </row>
    <row r="2077" ht="12.75">
      <c r="E2077" s="9"/>
    </row>
    <row r="2078" ht="12.75">
      <c r="E2078" s="9"/>
    </row>
    <row r="2079" ht="12.75">
      <c r="E2079" s="9"/>
    </row>
    <row r="2080" ht="12.75">
      <c r="E2080" s="9"/>
    </row>
    <row r="2081" ht="12.75">
      <c r="E2081" s="9"/>
    </row>
    <row r="2082" ht="12.75">
      <c r="E2082" s="9"/>
    </row>
    <row r="2083" ht="12.75">
      <c r="E2083" s="9"/>
    </row>
    <row r="2084" ht="12.75">
      <c r="E2084" s="9"/>
    </row>
    <row r="2085" ht="12.75">
      <c r="E2085" s="9"/>
    </row>
    <row r="2086" ht="12.75">
      <c r="E2086" s="9"/>
    </row>
    <row r="2087" ht="12.75">
      <c r="E2087" s="9"/>
    </row>
    <row r="2088" ht="12.75">
      <c r="E2088" s="9"/>
    </row>
    <row r="2089" ht="12.75">
      <c r="E2089" s="9"/>
    </row>
    <row r="2090" ht="12.75">
      <c r="E2090" s="9"/>
    </row>
    <row r="2091" ht="12.75">
      <c r="E2091" s="9"/>
    </row>
    <row r="2092" ht="12.75">
      <c r="E2092" s="9"/>
    </row>
    <row r="2093" ht="12.75">
      <c r="E2093" s="9"/>
    </row>
    <row r="2094" ht="12.75">
      <c r="E2094" s="9"/>
    </row>
    <row r="2095" ht="12.75">
      <c r="E2095" s="9"/>
    </row>
    <row r="2096" ht="12.75">
      <c r="E2096" s="9"/>
    </row>
    <row r="2097" ht="12.75">
      <c r="E2097" s="9"/>
    </row>
    <row r="2098" ht="12.75">
      <c r="E2098" s="9"/>
    </row>
    <row r="2099" ht="12.75">
      <c r="E2099" s="9"/>
    </row>
    <row r="2100" ht="12.75">
      <c r="E2100" s="9"/>
    </row>
    <row r="2101" ht="12.75">
      <c r="E2101" s="9"/>
    </row>
    <row r="2102" ht="12.75">
      <c r="E2102" s="9"/>
    </row>
    <row r="2103" ht="12.75">
      <c r="E2103" s="9"/>
    </row>
    <row r="2104" ht="12.75">
      <c r="E2104" s="9"/>
    </row>
    <row r="2105" ht="12.75">
      <c r="E2105" s="9"/>
    </row>
    <row r="2106" ht="12.75">
      <c r="E2106" s="9"/>
    </row>
    <row r="2107" ht="12.75">
      <c r="E2107" s="9"/>
    </row>
    <row r="2108" ht="12.75">
      <c r="E2108" s="9"/>
    </row>
    <row r="2109" ht="12.75">
      <c r="E2109" s="9"/>
    </row>
    <row r="2110" ht="12.75">
      <c r="E2110" s="9"/>
    </row>
    <row r="2111" ht="12.75">
      <c r="E2111" s="9"/>
    </row>
    <row r="2112" ht="12.75">
      <c r="E2112" s="9"/>
    </row>
    <row r="2113" ht="12.75">
      <c r="E2113" s="9"/>
    </row>
    <row r="2114" ht="12.75">
      <c r="E2114" s="9"/>
    </row>
    <row r="2115" ht="12.75">
      <c r="E2115" s="9"/>
    </row>
    <row r="2116" ht="12.75">
      <c r="E2116" s="9"/>
    </row>
    <row r="2117" ht="12.75">
      <c r="E2117" s="9"/>
    </row>
    <row r="2118" ht="12.75">
      <c r="E2118" s="9"/>
    </row>
    <row r="2119" ht="12.75">
      <c r="E2119" s="9"/>
    </row>
    <row r="2120" ht="12.75">
      <c r="E2120" s="9"/>
    </row>
    <row r="2121" ht="12.75">
      <c r="E2121" s="9"/>
    </row>
    <row r="2122" ht="12.75">
      <c r="E2122" s="9"/>
    </row>
    <row r="2123" ht="12.75">
      <c r="E2123" s="9"/>
    </row>
    <row r="2124" ht="12.75">
      <c r="E2124" s="9"/>
    </row>
    <row r="2125" ht="12.75">
      <c r="E2125" s="9"/>
    </row>
    <row r="2126" ht="12.75">
      <c r="E2126" s="9"/>
    </row>
    <row r="2127" ht="12.75">
      <c r="E2127" s="9"/>
    </row>
    <row r="2128" ht="12.75">
      <c r="E2128" s="9"/>
    </row>
    <row r="2129" ht="12.75">
      <c r="E2129" s="9"/>
    </row>
    <row r="2130" ht="12.75">
      <c r="E2130" s="9"/>
    </row>
    <row r="2131" ht="12.75">
      <c r="E2131" s="9"/>
    </row>
    <row r="2132" ht="12.75">
      <c r="E2132" s="9"/>
    </row>
    <row r="2133" ht="12.75">
      <c r="E2133" s="9"/>
    </row>
    <row r="2134" ht="12.75">
      <c r="E2134" s="9"/>
    </row>
    <row r="2135" ht="12.75">
      <c r="E2135" s="9"/>
    </row>
    <row r="2136" ht="12.75">
      <c r="E2136" s="9"/>
    </row>
    <row r="2137" ht="12.75">
      <c r="E2137" s="9"/>
    </row>
    <row r="2138" ht="12.75">
      <c r="E2138" s="9"/>
    </row>
    <row r="2139" ht="12.75">
      <c r="E2139" s="9"/>
    </row>
    <row r="2140" ht="12.75">
      <c r="E2140" s="9"/>
    </row>
    <row r="2141" ht="12.75">
      <c r="E2141" s="9"/>
    </row>
    <row r="2142" ht="12.75">
      <c r="E2142" s="9"/>
    </row>
    <row r="2143" ht="12.75">
      <c r="E2143" s="9"/>
    </row>
    <row r="2144" ht="12.75">
      <c r="E2144" s="9"/>
    </row>
    <row r="2145" ht="12.75">
      <c r="E2145" s="9"/>
    </row>
    <row r="2146" ht="12.75">
      <c r="E2146" s="9"/>
    </row>
    <row r="2147" ht="12.75">
      <c r="E2147" s="9"/>
    </row>
    <row r="2148" ht="12.75">
      <c r="E2148" s="9"/>
    </row>
    <row r="2149" ht="12.75">
      <c r="E2149" s="9"/>
    </row>
    <row r="2150" ht="12.75">
      <c r="E2150" s="9"/>
    </row>
    <row r="2151" ht="12.75">
      <c r="E2151" s="9"/>
    </row>
    <row r="2152" ht="12.75">
      <c r="E2152" s="9"/>
    </row>
    <row r="2153" ht="12.75">
      <c r="E2153" s="9"/>
    </row>
    <row r="2154" ht="12.75">
      <c r="E2154" s="9"/>
    </row>
    <row r="2155" ht="12.75">
      <c r="E2155" s="9"/>
    </row>
    <row r="2156" ht="12.75">
      <c r="E2156" s="9"/>
    </row>
    <row r="2157" ht="12.75">
      <c r="E2157" s="9"/>
    </row>
    <row r="2158" ht="12.75">
      <c r="E2158" s="9"/>
    </row>
    <row r="2159" ht="12.75">
      <c r="E2159" s="9"/>
    </row>
    <row r="2160" ht="12.75">
      <c r="E2160" s="9"/>
    </row>
    <row r="2161" ht="12.75">
      <c r="E2161" s="9"/>
    </row>
    <row r="2162" ht="12.75">
      <c r="E2162" s="9"/>
    </row>
    <row r="2163" ht="12.75">
      <c r="E2163" s="9"/>
    </row>
    <row r="2164" ht="12.75">
      <c r="E2164" s="9"/>
    </row>
    <row r="2165" ht="12.75">
      <c r="E2165" s="9"/>
    </row>
    <row r="2166" ht="12.75">
      <c r="E2166" s="9"/>
    </row>
    <row r="2167" ht="12.75">
      <c r="E2167" s="9"/>
    </row>
    <row r="2168" ht="12.75">
      <c r="E2168" s="9"/>
    </row>
    <row r="2169" ht="12.75">
      <c r="E2169" s="9"/>
    </row>
    <row r="2170" ht="12.75">
      <c r="E2170" s="9"/>
    </row>
    <row r="2171" ht="12.75">
      <c r="E2171" s="9"/>
    </row>
    <row r="2172" ht="12.75">
      <c r="E2172" s="9"/>
    </row>
    <row r="2173" ht="12.75">
      <c r="E2173" s="9"/>
    </row>
    <row r="2174" ht="12.75">
      <c r="E2174" s="9"/>
    </row>
    <row r="2175" ht="12.75">
      <c r="E2175" s="9"/>
    </row>
    <row r="2176" ht="12.75">
      <c r="E2176" s="9"/>
    </row>
    <row r="2177" ht="12.75">
      <c r="E2177" s="9"/>
    </row>
    <row r="2178" ht="12.75">
      <c r="E2178" s="9"/>
    </row>
    <row r="2179" ht="12.75">
      <c r="E2179" s="9"/>
    </row>
    <row r="2180" ht="12.75">
      <c r="E2180" s="9"/>
    </row>
    <row r="2181" ht="12.75">
      <c r="E2181" s="9"/>
    </row>
    <row r="2182" ht="12.75">
      <c r="E2182" s="9"/>
    </row>
    <row r="2183" ht="12.75">
      <c r="E2183" s="9"/>
    </row>
    <row r="2184" ht="12.75">
      <c r="E2184" s="9"/>
    </row>
    <row r="2185" ht="12.75">
      <c r="E2185" s="9"/>
    </row>
    <row r="2186" ht="12.75">
      <c r="E2186" s="9"/>
    </row>
    <row r="2187" ht="12.75">
      <c r="E2187" s="9"/>
    </row>
    <row r="2188" ht="12.75">
      <c r="E2188" s="9"/>
    </row>
    <row r="2189" ht="12.75">
      <c r="E2189" s="9"/>
    </row>
    <row r="2190" ht="12.75">
      <c r="E2190" s="9"/>
    </row>
    <row r="2191" ht="12.75">
      <c r="E2191" s="9"/>
    </row>
    <row r="2192" ht="12.75">
      <c r="E2192" s="9"/>
    </row>
    <row r="2193" ht="12.75">
      <c r="E2193" s="9"/>
    </row>
    <row r="2194" ht="12.75">
      <c r="E2194" s="9"/>
    </row>
    <row r="2195" ht="12.75">
      <c r="E2195" s="9"/>
    </row>
    <row r="2196" ht="12.75">
      <c r="E2196" s="9"/>
    </row>
    <row r="2197" ht="12.75">
      <c r="E2197" s="9"/>
    </row>
    <row r="2198" ht="12.75">
      <c r="E2198" s="9"/>
    </row>
    <row r="2199" ht="12.75">
      <c r="E2199" s="9"/>
    </row>
    <row r="2200" ht="12.75">
      <c r="E2200" s="9"/>
    </row>
    <row r="2201" ht="12.75">
      <c r="E2201" s="9"/>
    </row>
    <row r="2202" ht="12.75">
      <c r="E2202" s="9"/>
    </row>
    <row r="2203" ht="12.75">
      <c r="E2203" s="9"/>
    </row>
    <row r="2204" ht="12.75">
      <c r="E2204" s="9"/>
    </row>
    <row r="2205" ht="12.75">
      <c r="E2205" s="9"/>
    </row>
    <row r="2206" ht="12.75">
      <c r="E2206" s="9"/>
    </row>
    <row r="2207" ht="12.75">
      <c r="E2207" s="9"/>
    </row>
    <row r="2208" ht="12.75">
      <c r="E2208" s="9"/>
    </row>
    <row r="2209" ht="12.75">
      <c r="E2209" s="9"/>
    </row>
    <row r="2210" ht="12.75">
      <c r="E2210" s="9"/>
    </row>
    <row r="2211" ht="12.75">
      <c r="E2211" s="9"/>
    </row>
    <row r="2212" ht="12.75">
      <c r="E2212" s="9"/>
    </row>
    <row r="2213" ht="12.75">
      <c r="E2213" s="9"/>
    </row>
    <row r="2214" ht="12.75">
      <c r="E2214" s="9"/>
    </row>
    <row r="2215" ht="12.75">
      <c r="E2215" s="9"/>
    </row>
    <row r="2216" ht="12.75">
      <c r="E2216" s="9"/>
    </row>
    <row r="2217" ht="12.75">
      <c r="E2217" s="9"/>
    </row>
    <row r="2218" ht="12.75">
      <c r="E2218" s="9"/>
    </row>
    <row r="2219" ht="12.75">
      <c r="E2219" s="9"/>
    </row>
    <row r="2220" ht="12.75">
      <c r="E2220" s="9"/>
    </row>
    <row r="2221" ht="12.75">
      <c r="E2221" s="9"/>
    </row>
    <row r="2222" ht="12.75">
      <c r="E2222" s="9"/>
    </row>
    <row r="2223" ht="12.75">
      <c r="E2223" s="9"/>
    </row>
    <row r="2224" ht="12.75">
      <c r="E2224" s="9"/>
    </row>
    <row r="2225" ht="12.75">
      <c r="E2225" s="9"/>
    </row>
    <row r="2226" ht="12.75">
      <c r="E2226" s="9"/>
    </row>
    <row r="2227" ht="12.75">
      <c r="E2227" s="9"/>
    </row>
    <row r="2228" ht="12.75">
      <c r="E2228" s="9"/>
    </row>
    <row r="2229" ht="12.75">
      <c r="E2229" s="9"/>
    </row>
    <row r="2230" ht="12.75">
      <c r="E2230" s="9"/>
    </row>
    <row r="2231" ht="12.75">
      <c r="E2231" s="9"/>
    </row>
    <row r="2232" ht="12.75">
      <c r="E2232" s="9"/>
    </row>
    <row r="2233" ht="12.75">
      <c r="E2233" s="9"/>
    </row>
    <row r="2234" ht="12.75">
      <c r="E2234" s="9"/>
    </row>
    <row r="2235" ht="12.75">
      <c r="E2235" s="9"/>
    </row>
    <row r="2236" ht="12.75">
      <c r="E2236" s="9"/>
    </row>
    <row r="2237" ht="12.75">
      <c r="E2237" s="9"/>
    </row>
    <row r="2238" ht="12.75">
      <c r="E2238" s="9"/>
    </row>
    <row r="2239" ht="12.75">
      <c r="E2239" s="9"/>
    </row>
    <row r="2240" ht="12.75">
      <c r="E2240" s="9"/>
    </row>
    <row r="2241" ht="12.75">
      <c r="E2241" s="9"/>
    </row>
    <row r="2242" ht="12.75">
      <c r="E2242" s="9"/>
    </row>
    <row r="2243" ht="12.75">
      <c r="E2243" s="9"/>
    </row>
    <row r="2244" ht="12.75">
      <c r="E2244" s="9"/>
    </row>
    <row r="2245" ht="12.75">
      <c r="E2245" s="9"/>
    </row>
    <row r="2246" ht="12.75">
      <c r="E2246" s="9"/>
    </row>
    <row r="2247" ht="12.75">
      <c r="E2247" s="9"/>
    </row>
    <row r="2248" ht="12.75">
      <c r="E2248" s="9"/>
    </row>
    <row r="2249" ht="12.75">
      <c r="E2249" s="9"/>
    </row>
    <row r="2250" ht="12.75">
      <c r="E2250" s="9"/>
    </row>
    <row r="2251" ht="12.75">
      <c r="E2251" s="9"/>
    </row>
    <row r="2252" ht="12.75">
      <c r="E2252" s="9"/>
    </row>
    <row r="2253" ht="12.75">
      <c r="E2253" s="9"/>
    </row>
    <row r="2254" ht="12.75">
      <c r="E2254" s="9"/>
    </row>
    <row r="2255" ht="12.75">
      <c r="E2255" s="9"/>
    </row>
    <row r="2256" ht="12.75">
      <c r="E2256" s="9"/>
    </row>
    <row r="2257" ht="12.75">
      <c r="E2257" s="9"/>
    </row>
    <row r="2258" ht="12.75">
      <c r="E2258" s="9"/>
    </row>
    <row r="2259" ht="12.75">
      <c r="E2259" s="9"/>
    </row>
    <row r="2260" ht="12.75">
      <c r="E2260" s="9"/>
    </row>
    <row r="2261" ht="12.75">
      <c r="E2261" s="9"/>
    </row>
    <row r="2262" ht="12.75">
      <c r="E2262" s="9"/>
    </row>
    <row r="2263" ht="12.75">
      <c r="E2263" s="9"/>
    </row>
    <row r="2264" ht="12.75">
      <c r="E2264" s="9"/>
    </row>
    <row r="2265" ht="12.75">
      <c r="E2265" s="9"/>
    </row>
    <row r="2266" ht="12.75">
      <c r="E2266" s="9"/>
    </row>
    <row r="2267" ht="12.75">
      <c r="E2267" s="9"/>
    </row>
    <row r="2268" ht="12.75">
      <c r="E2268" s="9"/>
    </row>
    <row r="2269" ht="12.75">
      <c r="E2269" s="9"/>
    </row>
    <row r="2270" ht="12.75">
      <c r="E2270" s="9"/>
    </row>
    <row r="2271" ht="12.75">
      <c r="E2271" s="9"/>
    </row>
    <row r="2272" ht="12.75">
      <c r="E2272" s="9"/>
    </row>
    <row r="2273" ht="12.75">
      <c r="E2273" s="9"/>
    </row>
    <row r="2274" ht="12.75">
      <c r="E2274" s="9"/>
    </row>
    <row r="2275" ht="12.75">
      <c r="E2275" s="9"/>
    </row>
    <row r="2276" ht="12.75">
      <c r="E2276" s="9"/>
    </row>
    <row r="2277" ht="12.75">
      <c r="E2277" s="9"/>
    </row>
    <row r="2278" ht="12.75">
      <c r="E2278" s="9"/>
    </row>
    <row r="2279" ht="12.75">
      <c r="E2279" s="9"/>
    </row>
    <row r="2280" ht="12.75">
      <c r="E2280" s="9"/>
    </row>
    <row r="2281" ht="12.75">
      <c r="E2281" s="9"/>
    </row>
    <row r="2282" ht="12.75">
      <c r="E2282" s="9"/>
    </row>
    <row r="2283" ht="12.75">
      <c r="E2283" s="9"/>
    </row>
    <row r="2284" ht="12.75">
      <c r="E2284" s="9"/>
    </row>
    <row r="2285" ht="12.75">
      <c r="E2285" s="9"/>
    </row>
    <row r="2286" ht="12.75">
      <c r="E2286" s="9"/>
    </row>
    <row r="2287" ht="12.75">
      <c r="E2287" s="9"/>
    </row>
    <row r="2288" ht="12.75">
      <c r="E2288" s="9"/>
    </row>
    <row r="2289" ht="12.75">
      <c r="E2289" s="9"/>
    </row>
    <row r="2290" ht="12.75">
      <c r="E2290" s="9"/>
    </row>
    <row r="2291" ht="12.75">
      <c r="E2291" s="9"/>
    </row>
    <row r="2292" ht="12.75">
      <c r="E2292" s="9"/>
    </row>
    <row r="2293" ht="12.75">
      <c r="E2293" s="9"/>
    </row>
    <row r="2294" ht="12.75">
      <c r="E2294" s="9"/>
    </row>
    <row r="2295" ht="12.75">
      <c r="E2295" s="9"/>
    </row>
    <row r="2296" ht="12.75">
      <c r="E2296" s="9"/>
    </row>
    <row r="2297" ht="12.75">
      <c r="E2297" s="9"/>
    </row>
    <row r="2298" ht="12.75">
      <c r="E2298" s="9"/>
    </row>
    <row r="2299" ht="12.75">
      <c r="E2299" s="9"/>
    </row>
    <row r="2300" ht="12.75">
      <c r="E2300" s="9"/>
    </row>
    <row r="2301" ht="12.75">
      <c r="E2301" s="9"/>
    </row>
    <row r="2302" ht="12.75">
      <c r="E2302" s="9"/>
    </row>
    <row r="2303" ht="12.75">
      <c r="E2303" s="9"/>
    </row>
    <row r="2304" ht="12.75">
      <c r="E2304" s="9"/>
    </row>
    <row r="2305" ht="12.75">
      <c r="E2305" s="9"/>
    </row>
    <row r="2306" ht="12.75">
      <c r="E2306" s="9"/>
    </row>
    <row r="2307" ht="12.75">
      <c r="E2307" s="9"/>
    </row>
    <row r="2308" ht="12.75">
      <c r="E2308" s="9"/>
    </row>
    <row r="2309" ht="12.75">
      <c r="E2309" s="9"/>
    </row>
    <row r="2310" ht="12.75">
      <c r="E2310" s="9"/>
    </row>
    <row r="2311" ht="12.75">
      <c r="E2311" s="9"/>
    </row>
    <row r="2312" ht="12.75">
      <c r="E2312" s="9"/>
    </row>
    <row r="2313" ht="12.75">
      <c r="E2313" s="9"/>
    </row>
    <row r="2314" ht="12.75">
      <c r="E2314" s="9"/>
    </row>
    <row r="2315" ht="12.75">
      <c r="E2315" s="9"/>
    </row>
    <row r="2316" ht="12.75">
      <c r="E2316" s="9"/>
    </row>
    <row r="2317" ht="12.75">
      <c r="E2317" s="9"/>
    </row>
    <row r="2318" ht="12.75">
      <c r="E2318" s="9"/>
    </row>
    <row r="2319" ht="12.75">
      <c r="E2319" s="9"/>
    </row>
    <row r="2320" ht="12.75">
      <c r="E2320" s="9"/>
    </row>
    <row r="2321" ht="12.75">
      <c r="E2321" s="9"/>
    </row>
    <row r="2322" ht="12.75">
      <c r="E2322" s="9"/>
    </row>
    <row r="2323" ht="12.75">
      <c r="E2323" s="9"/>
    </row>
    <row r="2324" ht="12.75">
      <c r="E2324" s="9"/>
    </row>
    <row r="2325" ht="12.75">
      <c r="E2325" s="9"/>
    </row>
    <row r="2326" ht="12.75">
      <c r="E2326" s="9"/>
    </row>
    <row r="2327" ht="12.75">
      <c r="E2327" s="9"/>
    </row>
    <row r="2328" ht="12.75">
      <c r="E2328" s="9"/>
    </row>
    <row r="2329" ht="12.75">
      <c r="E2329" s="9"/>
    </row>
    <row r="2330" ht="12.75">
      <c r="E2330" s="9"/>
    </row>
    <row r="2331" ht="12.75">
      <c r="E2331" s="9"/>
    </row>
    <row r="2332" ht="12.75">
      <c r="E2332" s="9"/>
    </row>
    <row r="2333" ht="12.75">
      <c r="E2333" s="9"/>
    </row>
    <row r="2334" ht="12.75">
      <c r="E2334" s="9"/>
    </row>
    <row r="2335" ht="12.75">
      <c r="E2335" s="9"/>
    </row>
    <row r="2336" ht="12.75">
      <c r="E2336" s="9"/>
    </row>
    <row r="2337" ht="12.75">
      <c r="E2337" s="9"/>
    </row>
    <row r="2338" ht="12.75">
      <c r="E2338" s="9"/>
    </row>
    <row r="2339" ht="12.75">
      <c r="E2339" s="9"/>
    </row>
    <row r="2340" ht="12.75">
      <c r="E2340" s="9"/>
    </row>
    <row r="2341" ht="12.75">
      <c r="E2341" s="9"/>
    </row>
    <row r="2342" ht="12.75">
      <c r="E2342" s="9"/>
    </row>
    <row r="2343" ht="12.75">
      <c r="E2343" s="9"/>
    </row>
    <row r="2344" ht="12.75">
      <c r="E2344" s="9"/>
    </row>
    <row r="2345" ht="12.75">
      <c r="E2345" s="9"/>
    </row>
    <row r="2346" ht="12.75">
      <c r="E2346" s="9"/>
    </row>
    <row r="2347" ht="12.75">
      <c r="E2347" s="9"/>
    </row>
    <row r="2348" ht="12.75">
      <c r="E2348" s="9"/>
    </row>
    <row r="2349" ht="12.75">
      <c r="E2349" s="9"/>
    </row>
    <row r="2350" ht="12.75">
      <c r="E2350" s="9"/>
    </row>
    <row r="2351" ht="12.75">
      <c r="E2351" s="9"/>
    </row>
    <row r="2352" ht="12.75">
      <c r="E2352" s="9"/>
    </row>
    <row r="2353" ht="12.75">
      <c r="E2353" s="9"/>
    </row>
    <row r="2354" ht="12.75">
      <c r="E2354" s="9"/>
    </row>
    <row r="2355" ht="12.75">
      <c r="E2355" s="9"/>
    </row>
    <row r="2356" ht="12.75">
      <c r="E2356" s="9"/>
    </row>
    <row r="2357" ht="12.75">
      <c r="E2357" s="9"/>
    </row>
    <row r="2358" ht="12.75">
      <c r="E2358" s="9"/>
    </row>
    <row r="2359" ht="12.75">
      <c r="E2359" s="9"/>
    </row>
    <row r="2360" ht="12.75">
      <c r="E2360" s="9"/>
    </row>
    <row r="2361" ht="12.75">
      <c r="E2361" s="9"/>
    </row>
    <row r="2362" ht="12.75">
      <c r="E2362" s="9"/>
    </row>
    <row r="2363" ht="12.75">
      <c r="E2363" s="9"/>
    </row>
    <row r="2364" ht="12.75">
      <c r="E2364" s="9"/>
    </row>
    <row r="2365" ht="12.75">
      <c r="E2365" s="9"/>
    </row>
    <row r="2366" ht="12.75">
      <c r="E2366" s="9"/>
    </row>
    <row r="2367" ht="12.75">
      <c r="E2367" s="9"/>
    </row>
    <row r="2368" ht="12.75">
      <c r="E2368" s="9"/>
    </row>
    <row r="2369" ht="12.75">
      <c r="E2369" s="9"/>
    </row>
    <row r="2370" ht="12.75">
      <c r="E2370" s="9"/>
    </row>
    <row r="2371" ht="12.75">
      <c r="E2371" s="9"/>
    </row>
    <row r="2372" ht="12.75">
      <c r="E2372" s="9"/>
    </row>
    <row r="2373" ht="12.75">
      <c r="E2373" s="9"/>
    </row>
    <row r="2374" ht="12.75">
      <c r="E2374" s="9"/>
    </row>
    <row r="2375" ht="12.75">
      <c r="E2375" s="9"/>
    </row>
    <row r="2376" ht="12.75">
      <c r="E2376" s="9"/>
    </row>
    <row r="2377" ht="12.75">
      <c r="E2377" s="9"/>
    </row>
    <row r="2378" ht="12.75">
      <c r="E2378" s="9"/>
    </row>
    <row r="2379" ht="12.75">
      <c r="E2379" s="9"/>
    </row>
    <row r="2380" ht="12.75">
      <c r="E2380" s="9"/>
    </row>
    <row r="2381" ht="12.75">
      <c r="E2381" s="9"/>
    </row>
    <row r="2382" ht="12.75">
      <c r="E2382" s="9"/>
    </row>
    <row r="2383" ht="12.75">
      <c r="E2383" s="9"/>
    </row>
    <row r="2384" ht="12.75">
      <c r="E2384" s="9"/>
    </row>
    <row r="2385" ht="12.75">
      <c r="E2385" s="9"/>
    </row>
    <row r="2386" ht="12.75">
      <c r="E2386" s="9"/>
    </row>
    <row r="2387" ht="12.75">
      <c r="E2387" s="9"/>
    </row>
    <row r="2388" ht="12.75">
      <c r="E2388" s="9"/>
    </row>
    <row r="2389" ht="12.75">
      <c r="E2389" s="9"/>
    </row>
    <row r="2390" ht="12.75">
      <c r="E2390" s="9"/>
    </row>
    <row r="2391" ht="12.75">
      <c r="E2391" s="9"/>
    </row>
    <row r="2392" ht="12.75">
      <c r="E2392" s="9"/>
    </row>
    <row r="2393" ht="12.75">
      <c r="E2393" s="9"/>
    </row>
    <row r="2394" ht="12.75">
      <c r="E2394" s="9"/>
    </row>
    <row r="2395" ht="12.75">
      <c r="E2395" s="9"/>
    </row>
    <row r="2396" ht="12.75">
      <c r="E2396" s="9"/>
    </row>
    <row r="2397" ht="12.75">
      <c r="E2397" s="9"/>
    </row>
    <row r="2398" ht="12.75">
      <c r="E2398" s="9"/>
    </row>
    <row r="2399" ht="12.75">
      <c r="E2399" s="9"/>
    </row>
    <row r="2400" ht="12.75">
      <c r="E2400" s="9"/>
    </row>
    <row r="2401" ht="12.75">
      <c r="E2401" s="9"/>
    </row>
    <row r="2402" ht="12.75">
      <c r="E2402" s="9"/>
    </row>
    <row r="2403" ht="12.75">
      <c r="E2403" s="9"/>
    </row>
    <row r="2404" ht="12.75">
      <c r="E2404" s="9"/>
    </row>
    <row r="2405" ht="12.75">
      <c r="E2405" s="9"/>
    </row>
    <row r="2406" ht="12.75">
      <c r="E2406" s="9"/>
    </row>
    <row r="2407" ht="12.75">
      <c r="E2407" s="9"/>
    </row>
    <row r="2408" ht="12.75">
      <c r="E2408" s="9"/>
    </row>
    <row r="2409" ht="12.75">
      <c r="E2409" s="9"/>
    </row>
    <row r="2410" ht="12.75">
      <c r="E2410" s="9"/>
    </row>
    <row r="2411" ht="12.75">
      <c r="E2411" s="9"/>
    </row>
    <row r="2412" ht="12.75">
      <c r="E2412" s="9"/>
    </row>
    <row r="2413" ht="12.75">
      <c r="E2413" s="9"/>
    </row>
    <row r="2414" ht="12.75">
      <c r="E2414" s="9"/>
    </row>
    <row r="2415" ht="12.75">
      <c r="E2415" s="9"/>
    </row>
    <row r="2416" ht="12.75">
      <c r="E2416" s="9"/>
    </row>
    <row r="2417" ht="12.75">
      <c r="E2417" s="9"/>
    </row>
    <row r="2418" ht="12.75">
      <c r="E2418" s="9"/>
    </row>
    <row r="2419" ht="12.75">
      <c r="E2419" s="9"/>
    </row>
    <row r="2420" ht="12.75">
      <c r="E2420" s="9"/>
    </row>
    <row r="2421" ht="12.75">
      <c r="E2421" s="9"/>
    </row>
    <row r="2422" ht="12.75">
      <c r="E2422" s="9"/>
    </row>
    <row r="2423" ht="12.75">
      <c r="E2423" s="9"/>
    </row>
    <row r="2424" ht="12.75">
      <c r="E2424" s="9"/>
    </row>
    <row r="2425" ht="12.75">
      <c r="E2425" s="9"/>
    </row>
    <row r="2426" ht="12.75">
      <c r="E2426" s="9"/>
    </row>
    <row r="2427" ht="12.75">
      <c r="E2427" s="9"/>
    </row>
    <row r="2428" ht="12.75">
      <c r="E2428" s="9"/>
    </row>
    <row r="2429" ht="12.75">
      <c r="E2429" s="9"/>
    </row>
    <row r="2430" ht="12.75">
      <c r="E2430" s="9"/>
    </row>
    <row r="2431" ht="12.75">
      <c r="E2431" s="9"/>
    </row>
    <row r="2432" ht="12.75">
      <c r="E2432" s="9"/>
    </row>
    <row r="2433" ht="12.75">
      <c r="E2433" s="9"/>
    </row>
    <row r="2434" ht="12.75">
      <c r="E2434" s="9"/>
    </row>
    <row r="2435" ht="12.75">
      <c r="E2435" s="9"/>
    </row>
    <row r="2436" ht="12.75">
      <c r="E2436" s="9"/>
    </row>
    <row r="2437" ht="12.75">
      <c r="E2437" s="9"/>
    </row>
    <row r="2438" ht="12.75">
      <c r="E2438" s="9"/>
    </row>
    <row r="2439" ht="12.75">
      <c r="E2439" s="9"/>
    </row>
    <row r="2440" ht="12.75">
      <c r="E2440" s="9"/>
    </row>
    <row r="2441" ht="12.75">
      <c r="E2441" s="9"/>
    </row>
    <row r="2442" ht="12.75">
      <c r="E2442" s="9"/>
    </row>
    <row r="2443" ht="12.75">
      <c r="E2443" s="9"/>
    </row>
    <row r="2444" ht="12.75">
      <c r="E2444" s="9"/>
    </row>
    <row r="2445" ht="12.75">
      <c r="E2445" s="9"/>
    </row>
    <row r="2446" ht="12.75">
      <c r="E2446" s="9"/>
    </row>
    <row r="2447" ht="12.75">
      <c r="E2447" s="9"/>
    </row>
    <row r="2448" ht="12.75">
      <c r="E2448" s="9"/>
    </row>
    <row r="2449" ht="12.75">
      <c r="E2449" s="9"/>
    </row>
    <row r="2450" ht="12.75">
      <c r="E2450" s="9"/>
    </row>
    <row r="2451" ht="12.75">
      <c r="E2451" s="9"/>
    </row>
    <row r="2452" ht="12.75">
      <c r="E2452" s="9"/>
    </row>
    <row r="2453" ht="12.75">
      <c r="E2453" s="9"/>
    </row>
    <row r="2454" ht="12.75">
      <c r="E2454" s="9"/>
    </row>
    <row r="2455" ht="12.75">
      <c r="E2455" s="9"/>
    </row>
    <row r="2456" ht="12.75">
      <c r="E2456" s="9"/>
    </row>
    <row r="2457" ht="12.75">
      <c r="E2457" s="9"/>
    </row>
    <row r="2458" ht="12.75">
      <c r="E2458" s="9"/>
    </row>
    <row r="2459" ht="12.75">
      <c r="E2459" s="9"/>
    </row>
    <row r="2460" ht="12.75">
      <c r="E2460" s="9"/>
    </row>
    <row r="2461" ht="12.75">
      <c r="E2461" s="9"/>
    </row>
    <row r="2462" ht="12.75">
      <c r="E2462" s="9"/>
    </row>
    <row r="2463" ht="12.75">
      <c r="E2463" s="9"/>
    </row>
    <row r="2464" ht="12.75">
      <c r="E2464" s="9"/>
    </row>
    <row r="2465" ht="12.75">
      <c r="E2465" s="9"/>
    </row>
    <row r="2466" ht="12.75">
      <c r="E2466" s="9"/>
    </row>
    <row r="2467" ht="12.75">
      <c r="E2467" s="9"/>
    </row>
    <row r="2468" ht="12.75">
      <c r="E2468" s="9"/>
    </row>
    <row r="2469" ht="12.75">
      <c r="E2469" s="9"/>
    </row>
    <row r="2470" ht="12.75">
      <c r="E2470" s="9"/>
    </row>
    <row r="2471" ht="12.75">
      <c r="E2471" s="9"/>
    </row>
    <row r="2472" ht="12.75">
      <c r="E2472" s="9"/>
    </row>
    <row r="2473" ht="12.75">
      <c r="E2473" s="9"/>
    </row>
    <row r="2474" ht="12.75">
      <c r="E2474" s="9"/>
    </row>
    <row r="2475" ht="12.75">
      <c r="E2475" s="9"/>
    </row>
    <row r="2476" ht="12.75">
      <c r="E2476" s="9"/>
    </row>
    <row r="2477" ht="12.75">
      <c r="E2477" s="9"/>
    </row>
    <row r="2478" ht="12.75">
      <c r="E2478" s="9"/>
    </row>
    <row r="2479" ht="12.75">
      <c r="E2479" s="9"/>
    </row>
    <row r="2480" ht="12.75">
      <c r="E2480" s="9"/>
    </row>
    <row r="2481" ht="12.75">
      <c r="E2481" s="9"/>
    </row>
    <row r="2482" ht="12.75">
      <c r="E2482" s="9"/>
    </row>
    <row r="2483" ht="12.75">
      <c r="E2483" s="9"/>
    </row>
    <row r="2484" ht="12.75">
      <c r="E2484" s="9"/>
    </row>
    <row r="2485" ht="12.75">
      <c r="E2485" s="9"/>
    </row>
    <row r="2486" ht="12.75">
      <c r="E2486" s="9"/>
    </row>
    <row r="2487" ht="12.75">
      <c r="E2487" s="9"/>
    </row>
    <row r="2488" ht="12.75">
      <c r="E2488" s="9"/>
    </row>
    <row r="2489" ht="12.75">
      <c r="E2489" s="9"/>
    </row>
    <row r="2490" ht="12.75">
      <c r="E2490" s="9"/>
    </row>
    <row r="2491" ht="12.75">
      <c r="E2491" s="9"/>
    </row>
    <row r="2492" ht="12.75">
      <c r="E2492" s="9"/>
    </row>
    <row r="2493" ht="12.75">
      <c r="E2493" s="9"/>
    </row>
    <row r="2494" ht="12.75">
      <c r="E2494" s="9"/>
    </row>
    <row r="2495" ht="12.75">
      <c r="E2495" s="9"/>
    </row>
    <row r="2496" ht="12.75">
      <c r="E2496" s="9"/>
    </row>
    <row r="2497" ht="12.75">
      <c r="E2497" s="9"/>
    </row>
    <row r="2498" ht="12.75">
      <c r="E2498" s="9"/>
    </row>
    <row r="2499" ht="12.75">
      <c r="E2499" s="9"/>
    </row>
    <row r="2500" ht="12.75">
      <c r="E2500" s="9"/>
    </row>
    <row r="2501" ht="12.75">
      <c r="E2501" s="9"/>
    </row>
    <row r="2502" ht="12.75">
      <c r="E2502" s="9"/>
    </row>
    <row r="2503" ht="12.75">
      <c r="E2503" s="9"/>
    </row>
    <row r="2504" ht="12.75">
      <c r="E2504" s="9"/>
    </row>
    <row r="2505" ht="12.75">
      <c r="E2505" s="9"/>
    </row>
    <row r="2506" ht="12.75">
      <c r="E2506" s="9"/>
    </row>
    <row r="2507" ht="12.75">
      <c r="E2507" s="9"/>
    </row>
    <row r="2508" ht="12.75">
      <c r="E2508" s="9"/>
    </row>
    <row r="2509" ht="12.75">
      <c r="E2509" s="9"/>
    </row>
    <row r="2510" ht="12.75">
      <c r="E2510" s="9"/>
    </row>
    <row r="2511" ht="12.75">
      <c r="E2511" s="9"/>
    </row>
    <row r="2512" ht="12.75">
      <c r="E2512" s="9"/>
    </row>
    <row r="2513" ht="12.75">
      <c r="E2513" s="9"/>
    </row>
    <row r="2514" ht="12.75">
      <c r="E2514" s="9"/>
    </row>
    <row r="2515" ht="12.75">
      <c r="E2515" s="9"/>
    </row>
    <row r="2516" ht="12.75">
      <c r="E2516" s="9"/>
    </row>
    <row r="2517" ht="12.75">
      <c r="E2517" s="9"/>
    </row>
    <row r="2518" ht="12.75">
      <c r="E2518" s="9"/>
    </row>
    <row r="2519" ht="12.75">
      <c r="E2519" s="9"/>
    </row>
    <row r="2520" ht="12.75">
      <c r="E2520" s="9"/>
    </row>
    <row r="2521" ht="12.75">
      <c r="E2521" s="9"/>
    </row>
    <row r="2522" ht="12.75">
      <c r="E2522" s="9"/>
    </row>
    <row r="2523" ht="12.75">
      <c r="E2523" s="9"/>
    </row>
    <row r="2524" ht="12.75">
      <c r="E2524" s="9"/>
    </row>
    <row r="2525" ht="12.75">
      <c r="E2525" s="9"/>
    </row>
    <row r="2526" ht="12.75">
      <c r="E2526" s="9"/>
    </row>
    <row r="2527" ht="12.75">
      <c r="E2527" s="9"/>
    </row>
    <row r="2528" ht="12.75">
      <c r="E2528" s="9"/>
    </row>
    <row r="2529" ht="12.75">
      <c r="E2529" s="9"/>
    </row>
    <row r="2530" ht="12.75">
      <c r="E2530" s="9"/>
    </row>
    <row r="2531" ht="12.75">
      <c r="E2531" s="9"/>
    </row>
    <row r="2532" ht="12.75">
      <c r="E2532" s="9"/>
    </row>
    <row r="2533" ht="12.75">
      <c r="E2533" s="9"/>
    </row>
    <row r="2534" ht="12.75">
      <c r="E2534" s="9"/>
    </row>
    <row r="2535" ht="12.75">
      <c r="E2535" s="9"/>
    </row>
    <row r="2536" ht="12.75">
      <c r="E2536" s="9"/>
    </row>
    <row r="2537" ht="12.75">
      <c r="E2537" s="9"/>
    </row>
    <row r="2538" ht="12.75">
      <c r="E2538" s="9"/>
    </row>
    <row r="2539" ht="12.75">
      <c r="E2539" s="9"/>
    </row>
    <row r="2540" ht="12.75">
      <c r="E2540" s="9"/>
    </row>
    <row r="2541" ht="12.75">
      <c r="E2541" s="9"/>
    </row>
    <row r="2542" ht="12.75">
      <c r="E2542" s="9"/>
    </row>
    <row r="2543" ht="12.75">
      <c r="E2543" s="9"/>
    </row>
    <row r="2544" ht="12.75">
      <c r="E2544" s="9"/>
    </row>
    <row r="2545" ht="12.75">
      <c r="E2545" s="9"/>
    </row>
    <row r="2546" ht="12.75">
      <c r="E2546" s="9"/>
    </row>
    <row r="2547" ht="12.75">
      <c r="E2547" s="9"/>
    </row>
    <row r="2548" ht="12.75">
      <c r="E2548" s="9"/>
    </row>
    <row r="2549" ht="12.75">
      <c r="E2549" s="9"/>
    </row>
    <row r="2550" ht="12.75">
      <c r="E2550" s="9"/>
    </row>
    <row r="2551" ht="12.75">
      <c r="E2551" s="9"/>
    </row>
    <row r="2552" ht="12.75">
      <c r="E2552" s="9"/>
    </row>
    <row r="2553" ht="12.75">
      <c r="E2553" s="9"/>
    </row>
    <row r="2554" ht="12.75">
      <c r="E2554" s="9"/>
    </row>
    <row r="2555" ht="12.75">
      <c r="E2555" s="9"/>
    </row>
    <row r="2556" ht="12.75">
      <c r="E2556" s="9"/>
    </row>
    <row r="2557" ht="12.75">
      <c r="E2557" s="9"/>
    </row>
    <row r="2558" ht="12.75">
      <c r="E2558" s="9"/>
    </row>
    <row r="2559" ht="12.75">
      <c r="E2559" s="9"/>
    </row>
    <row r="2560" ht="12.75">
      <c r="E2560" s="9"/>
    </row>
    <row r="2561" ht="12.75">
      <c r="E2561" s="9"/>
    </row>
    <row r="2562" ht="12.75">
      <c r="E2562" s="9"/>
    </row>
    <row r="2563" ht="12.75">
      <c r="E2563" s="9"/>
    </row>
    <row r="2564" ht="12.75">
      <c r="E2564" s="9"/>
    </row>
    <row r="2565" ht="12.75">
      <c r="E2565" s="9"/>
    </row>
    <row r="2566" ht="12.75">
      <c r="E2566" s="9"/>
    </row>
    <row r="2567" ht="12.75">
      <c r="E2567" s="9"/>
    </row>
    <row r="2568" ht="12.75">
      <c r="E2568" s="9"/>
    </row>
    <row r="2569" ht="12.75">
      <c r="E2569" s="9"/>
    </row>
    <row r="2570" ht="12.75">
      <c r="E2570" s="9"/>
    </row>
    <row r="2571" ht="12.75">
      <c r="E2571" s="9"/>
    </row>
    <row r="2572" ht="12.75">
      <c r="E2572" s="9"/>
    </row>
    <row r="2573" ht="12.75">
      <c r="E2573" s="9"/>
    </row>
    <row r="2574" ht="12.75">
      <c r="E2574" s="9"/>
    </row>
    <row r="2575" ht="12.75">
      <c r="E2575" s="9"/>
    </row>
    <row r="2576" ht="12.75">
      <c r="E2576" s="9"/>
    </row>
    <row r="2577" ht="12.75">
      <c r="E2577" s="9"/>
    </row>
    <row r="2578" ht="12.75">
      <c r="E2578" s="9"/>
    </row>
    <row r="2579" ht="12.75">
      <c r="E2579" s="9"/>
    </row>
    <row r="2580" ht="12.75">
      <c r="E2580" s="9"/>
    </row>
    <row r="2581" ht="12.75">
      <c r="E2581" s="9"/>
    </row>
    <row r="2582" ht="12.75">
      <c r="E2582" s="9"/>
    </row>
    <row r="2583" ht="12.75">
      <c r="E2583" s="9"/>
    </row>
    <row r="2584" ht="12.75">
      <c r="E2584" s="9"/>
    </row>
    <row r="2585" ht="12.75">
      <c r="E2585" s="9"/>
    </row>
    <row r="2586" ht="12.75">
      <c r="E2586" s="9"/>
    </row>
    <row r="2587" ht="12.75">
      <c r="E2587" s="9"/>
    </row>
    <row r="2588" ht="12.75">
      <c r="E2588" s="9"/>
    </row>
    <row r="2589" ht="12.75">
      <c r="E2589" s="9"/>
    </row>
    <row r="2590" ht="12.75">
      <c r="E2590" s="9"/>
    </row>
    <row r="2591" ht="12.75">
      <c r="E2591" s="9"/>
    </row>
    <row r="2592" ht="12.75">
      <c r="E2592" s="9"/>
    </row>
    <row r="2593" ht="12.75">
      <c r="E2593" s="9"/>
    </row>
    <row r="2594" ht="12.75">
      <c r="E2594" s="9"/>
    </row>
    <row r="2595" ht="12.75">
      <c r="E2595" s="9"/>
    </row>
    <row r="2596" ht="12.75">
      <c r="E2596" s="9"/>
    </row>
    <row r="2597" ht="12.75">
      <c r="E2597" s="9"/>
    </row>
    <row r="2598" ht="12.75">
      <c r="E2598" s="9"/>
    </row>
    <row r="2599" ht="12.75">
      <c r="E2599" s="9"/>
    </row>
    <row r="2600" ht="12.75">
      <c r="E2600" s="9"/>
    </row>
    <row r="2601" ht="12.75">
      <c r="E2601" s="9"/>
    </row>
    <row r="2602" ht="12.75">
      <c r="E2602" s="9"/>
    </row>
    <row r="2603" ht="12.75">
      <c r="E2603" s="9"/>
    </row>
    <row r="2604" ht="12.75">
      <c r="E2604" s="9"/>
    </row>
    <row r="2605" ht="12.75">
      <c r="E2605" s="9"/>
    </row>
    <row r="2606" ht="12.75">
      <c r="E2606" s="9"/>
    </row>
    <row r="2607" ht="12.75">
      <c r="E2607" s="9"/>
    </row>
    <row r="2608" ht="12.75">
      <c r="E2608" s="9"/>
    </row>
    <row r="2609" ht="12.75">
      <c r="E2609" s="9"/>
    </row>
    <row r="2610" ht="12.75">
      <c r="E2610" s="9"/>
    </row>
    <row r="2611" ht="12.75">
      <c r="E2611" s="9"/>
    </row>
    <row r="2612" ht="12.75">
      <c r="E2612" s="9"/>
    </row>
    <row r="2613" ht="12.75">
      <c r="E2613" s="9"/>
    </row>
    <row r="2614" ht="12.75">
      <c r="E2614" s="9"/>
    </row>
    <row r="2615" ht="12.75">
      <c r="E2615" s="9"/>
    </row>
    <row r="2616" ht="12.75">
      <c r="E2616" s="9"/>
    </row>
    <row r="2617" ht="12.75">
      <c r="E2617" s="9"/>
    </row>
    <row r="2618" ht="12.75">
      <c r="E2618" s="9"/>
    </row>
    <row r="2619" ht="12.75">
      <c r="E2619" s="9"/>
    </row>
    <row r="2620" ht="12.75">
      <c r="E2620" s="9"/>
    </row>
    <row r="2621" ht="12.75">
      <c r="E2621" s="9"/>
    </row>
    <row r="2622" ht="12.75">
      <c r="E2622" s="9"/>
    </row>
    <row r="2623" ht="12.75">
      <c r="E2623" s="9"/>
    </row>
    <row r="2624" ht="12.75">
      <c r="E2624" s="9"/>
    </row>
    <row r="2625" ht="12.75">
      <c r="E2625" s="9"/>
    </row>
    <row r="2626" ht="12.75">
      <c r="E2626" s="9"/>
    </row>
    <row r="2627" ht="12.75">
      <c r="E2627" s="9"/>
    </row>
    <row r="2628" ht="12.75">
      <c r="E2628" s="9"/>
    </row>
    <row r="2629" ht="12.75">
      <c r="E2629" s="9"/>
    </row>
    <row r="2630" ht="12.75">
      <c r="E2630" s="9"/>
    </row>
    <row r="2631" ht="12.75">
      <c r="E2631" s="9"/>
    </row>
    <row r="2632" ht="12.75">
      <c r="E2632" s="9"/>
    </row>
    <row r="2633" ht="12.75">
      <c r="E2633" s="9"/>
    </row>
    <row r="2634" ht="12.75">
      <c r="E2634" s="9"/>
    </row>
    <row r="2635" ht="12.75">
      <c r="E2635" s="9"/>
    </row>
    <row r="2636" ht="12.75">
      <c r="E2636" s="9"/>
    </row>
    <row r="2637" ht="12.75">
      <c r="E2637" s="9"/>
    </row>
    <row r="2638" ht="12.75">
      <c r="E2638" s="9"/>
    </row>
    <row r="2639" ht="12.75">
      <c r="E2639" s="9"/>
    </row>
    <row r="2640" ht="12.75">
      <c r="E2640" s="9"/>
    </row>
    <row r="2641" ht="12.75">
      <c r="E2641" s="9"/>
    </row>
    <row r="2642" ht="12.75">
      <c r="E2642" s="9"/>
    </row>
    <row r="2643" ht="12.75">
      <c r="E2643" s="9"/>
    </row>
    <row r="2644" ht="12.75">
      <c r="E2644" s="9"/>
    </row>
    <row r="2645" ht="12.75">
      <c r="E2645" s="9"/>
    </row>
    <row r="2646" ht="12.75">
      <c r="E2646" s="9"/>
    </row>
    <row r="2647" ht="12.75">
      <c r="E2647" s="9"/>
    </row>
    <row r="2648" ht="12.75">
      <c r="E2648" s="9"/>
    </row>
    <row r="2649" ht="12.75">
      <c r="E2649" s="9"/>
    </row>
    <row r="2650" ht="12.75">
      <c r="E2650" s="9"/>
    </row>
    <row r="2651" ht="12.75">
      <c r="E2651" s="9"/>
    </row>
    <row r="2652" ht="12.75">
      <c r="E2652" s="9"/>
    </row>
    <row r="2653" ht="12.75">
      <c r="E2653" s="9"/>
    </row>
    <row r="2654" ht="12.75">
      <c r="E2654" s="9"/>
    </row>
    <row r="2655" ht="12.75">
      <c r="E2655" s="9"/>
    </row>
    <row r="2656" ht="12.75">
      <c r="E2656" s="9"/>
    </row>
    <row r="2657" ht="12.75">
      <c r="E2657" s="9"/>
    </row>
    <row r="2658" ht="12.75">
      <c r="E2658" s="9"/>
    </row>
    <row r="2659" ht="12.75">
      <c r="E2659" s="9"/>
    </row>
    <row r="2660" ht="12.75">
      <c r="E2660" s="9"/>
    </row>
    <row r="2661" ht="12.75">
      <c r="E2661" s="9"/>
    </row>
    <row r="2662" ht="12.75">
      <c r="E2662" s="9"/>
    </row>
    <row r="2663" ht="12.75">
      <c r="E2663" s="9"/>
    </row>
    <row r="2664" ht="12.75">
      <c r="E2664" s="9"/>
    </row>
    <row r="2665" ht="12.75">
      <c r="E2665" s="9"/>
    </row>
    <row r="2666" ht="12.75">
      <c r="E2666" s="9"/>
    </row>
    <row r="2667" ht="12.75">
      <c r="E2667" s="9"/>
    </row>
    <row r="2668" ht="12.75">
      <c r="E2668" s="9"/>
    </row>
    <row r="2669" ht="12.75">
      <c r="E2669" s="9"/>
    </row>
    <row r="2670" ht="12.75">
      <c r="E2670" s="9"/>
    </row>
    <row r="2671" ht="12.75">
      <c r="E2671" s="9"/>
    </row>
    <row r="2672" ht="12.75">
      <c r="E2672" s="9"/>
    </row>
    <row r="2673" ht="12.75">
      <c r="E2673" s="9"/>
    </row>
    <row r="2674" ht="12.75">
      <c r="E2674" s="9"/>
    </row>
    <row r="2675" ht="12.75">
      <c r="E2675" s="9"/>
    </row>
    <row r="2676" ht="12.75">
      <c r="E2676" s="9"/>
    </row>
    <row r="2677" ht="12.75">
      <c r="E2677" s="9"/>
    </row>
    <row r="2678" ht="12.75">
      <c r="E2678" s="9"/>
    </row>
    <row r="2679" ht="12.75">
      <c r="E2679" s="9"/>
    </row>
    <row r="2680" ht="12.75">
      <c r="E2680" s="9"/>
    </row>
    <row r="2681" ht="12.75">
      <c r="E2681" s="9"/>
    </row>
    <row r="2682" ht="12.75">
      <c r="E2682" s="9"/>
    </row>
    <row r="2683" ht="12.75">
      <c r="E2683" s="9"/>
    </row>
    <row r="2684" ht="12.75">
      <c r="E2684" s="9"/>
    </row>
    <row r="2685" ht="12.75">
      <c r="E2685" s="9"/>
    </row>
    <row r="2686" ht="12.75">
      <c r="E2686" s="9"/>
    </row>
    <row r="2687" ht="12.75">
      <c r="E2687" s="9"/>
    </row>
    <row r="2688" ht="12.75">
      <c r="E2688" s="9"/>
    </row>
    <row r="2689" ht="12.75">
      <c r="E2689" s="9"/>
    </row>
    <row r="2690" ht="12.75">
      <c r="E2690" s="9"/>
    </row>
    <row r="2691" ht="12.75">
      <c r="E2691" s="9"/>
    </row>
    <row r="2692" ht="12.75">
      <c r="E2692" s="9"/>
    </row>
    <row r="2693" ht="12.75">
      <c r="E2693" s="9"/>
    </row>
    <row r="2694" ht="12.75">
      <c r="E2694" s="9"/>
    </row>
    <row r="2695" ht="12.75">
      <c r="E2695" s="9"/>
    </row>
    <row r="2696" ht="12.75">
      <c r="E2696" s="9"/>
    </row>
    <row r="2697" ht="12.75">
      <c r="E2697" s="9"/>
    </row>
    <row r="2698" ht="12.75">
      <c r="E2698" s="9"/>
    </row>
    <row r="2699" ht="12.75">
      <c r="E2699" s="9"/>
    </row>
    <row r="2700" ht="12.75">
      <c r="E2700" s="9"/>
    </row>
    <row r="2701" ht="12.75">
      <c r="E2701" s="9"/>
    </row>
    <row r="2702" ht="12.75">
      <c r="E2702" s="9"/>
    </row>
    <row r="2703" ht="12.75">
      <c r="E2703" s="9"/>
    </row>
    <row r="2704" ht="12.75">
      <c r="E2704" s="9"/>
    </row>
    <row r="2705" ht="12.75">
      <c r="E2705" s="9"/>
    </row>
    <row r="2706" ht="12.75">
      <c r="E2706" s="9"/>
    </row>
    <row r="2707" ht="12.75">
      <c r="E2707" s="9"/>
    </row>
    <row r="2708" ht="12.75">
      <c r="E2708" s="9"/>
    </row>
    <row r="2709" ht="12.75">
      <c r="E2709" s="9"/>
    </row>
    <row r="2710" ht="12.75">
      <c r="E2710" s="9"/>
    </row>
    <row r="2711" ht="12.75">
      <c r="E2711" s="9"/>
    </row>
    <row r="2712" ht="12.75">
      <c r="E2712" s="9"/>
    </row>
    <row r="2713" ht="12.75">
      <c r="E2713" s="9"/>
    </row>
    <row r="2714" ht="12.75">
      <c r="E2714" s="9"/>
    </row>
    <row r="2715" ht="12.75">
      <c r="E2715" s="9"/>
    </row>
    <row r="2716" ht="12.75">
      <c r="E2716" s="9"/>
    </row>
    <row r="2717" ht="12.75">
      <c r="E2717" s="9"/>
    </row>
    <row r="2718" ht="12.75">
      <c r="E2718" s="9"/>
    </row>
    <row r="2719" ht="12.75">
      <c r="E2719" s="9"/>
    </row>
    <row r="2720" ht="12.75">
      <c r="E2720" s="9"/>
    </row>
    <row r="2721" ht="12.75">
      <c r="E2721" s="9"/>
    </row>
    <row r="2722" ht="12.75">
      <c r="E2722" s="9"/>
    </row>
    <row r="2723" ht="12.75">
      <c r="E2723" s="9"/>
    </row>
    <row r="2724" ht="12.75">
      <c r="E2724" s="9"/>
    </row>
    <row r="2725" ht="12.75">
      <c r="E2725" s="9"/>
    </row>
    <row r="2726" ht="12.75">
      <c r="E2726" s="9"/>
    </row>
    <row r="2727" ht="12.75">
      <c r="E2727" s="9"/>
    </row>
    <row r="2728" ht="12.75">
      <c r="E2728" s="9"/>
    </row>
    <row r="2729" ht="12.75">
      <c r="E2729" s="9"/>
    </row>
    <row r="2730" ht="12.75">
      <c r="E2730" s="9"/>
    </row>
    <row r="2731" ht="12.75">
      <c r="E2731" s="9"/>
    </row>
    <row r="2732" ht="12.75">
      <c r="E2732" s="9"/>
    </row>
    <row r="2733" ht="12.75">
      <c r="E2733" s="9"/>
    </row>
    <row r="2734" ht="12.75">
      <c r="E2734" s="9"/>
    </row>
    <row r="2735" ht="12.75">
      <c r="E2735" s="9"/>
    </row>
    <row r="2736" ht="12.75">
      <c r="E2736" s="9"/>
    </row>
    <row r="2737" ht="12.75">
      <c r="E2737" s="9"/>
    </row>
    <row r="2738" ht="12.75">
      <c r="E2738" s="9"/>
    </row>
    <row r="2739" ht="12.75">
      <c r="E2739" s="9"/>
    </row>
    <row r="2740" ht="12.75">
      <c r="E2740" s="9"/>
    </row>
    <row r="2741" ht="12.75">
      <c r="E2741" s="9"/>
    </row>
    <row r="2742" ht="12.75">
      <c r="E2742" s="9"/>
    </row>
    <row r="2743" ht="12.75">
      <c r="E2743" s="9"/>
    </row>
    <row r="2744" ht="12.75">
      <c r="E2744" s="9"/>
    </row>
    <row r="2745" ht="12.75">
      <c r="E2745" s="9"/>
    </row>
    <row r="2746" ht="12.75">
      <c r="E2746" s="9"/>
    </row>
    <row r="2747" ht="12.75">
      <c r="E2747" s="9"/>
    </row>
    <row r="2748" ht="12.75">
      <c r="E2748" s="9"/>
    </row>
    <row r="2749" ht="12.75">
      <c r="E2749" s="9"/>
    </row>
    <row r="2750" ht="12.75">
      <c r="E2750" s="9"/>
    </row>
    <row r="2751" ht="12.75">
      <c r="E2751" s="9"/>
    </row>
    <row r="2752" ht="12.75">
      <c r="E2752" s="9"/>
    </row>
    <row r="2753" ht="12.75">
      <c r="E2753" s="9"/>
    </row>
    <row r="2754" ht="12.75">
      <c r="E2754" s="9"/>
    </row>
    <row r="2755" ht="12.75">
      <c r="E2755" s="9"/>
    </row>
    <row r="2756" ht="12.75">
      <c r="E2756" s="9"/>
    </row>
    <row r="2757" ht="12.75">
      <c r="E2757" s="9"/>
    </row>
    <row r="2758" ht="12.75">
      <c r="E2758" s="9"/>
    </row>
    <row r="2759" ht="12.75">
      <c r="E2759" s="9"/>
    </row>
    <row r="2760" ht="12.75">
      <c r="E2760" s="9"/>
    </row>
    <row r="2761" ht="12.75">
      <c r="E2761" s="9"/>
    </row>
    <row r="2762" ht="12.75">
      <c r="E2762" s="9"/>
    </row>
    <row r="2763" ht="12.75">
      <c r="E2763" s="9"/>
    </row>
    <row r="2764" ht="12.75">
      <c r="E2764" s="9"/>
    </row>
    <row r="2765" ht="12.75">
      <c r="E2765" s="9"/>
    </row>
    <row r="2766" ht="12.75">
      <c r="E2766" s="9"/>
    </row>
    <row r="2767" ht="12.75">
      <c r="E2767" s="9"/>
    </row>
    <row r="2768" ht="12.75">
      <c r="E2768" s="9"/>
    </row>
    <row r="2769" ht="12.75">
      <c r="E2769" s="9"/>
    </row>
    <row r="2770" ht="12.75">
      <c r="E2770" s="9"/>
    </row>
    <row r="2771" ht="12.75">
      <c r="E2771" s="9"/>
    </row>
    <row r="2772" ht="12.75">
      <c r="E2772" s="9"/>
    </row>
    <row r="2773" ht="12.75">
      <c r="E2773" s="9"/>
    </row>
    <row r="2774" ht="12.75">
      <c r="E2774" s="9"/>
    </row>
    <row r="2775" ht="12.75">
      <c r="E2775" s="9"/>
    </row>
    <row r="2776" ht="12.75">
      <c r="E2776" s="9"/>
    </row>
    <row r="2777" ht="12.75">
      <c r="E2777" s="9"/>
    </row>
    <row r="2778" ht="12.75">
      <c r="E2778" s="9"/>
    </row>
    <row r="2779" ht="12.75">
      <c r="E2779" s="9"/>
    </row>
    <row r="2780" ht="12.75">
      <c r="E2780" s="9"/>
    </row>
    <row r="2781" ht="12.75">
      <c r="E2781" s="9"/>
    </row>
    <row r="2782" ht="12.75">
      <c r="E2782" s="9"/>
    </row>
    <row r="2783" ht="12.75">
      <c r="E2783" s="9"/>
    </row>
    <row r="2784" ht="12.75">
      <c r="E2784" s="9"/>
    </row>
    <row r="2785" ht="12.75">
      <c r="E2785" s="9"/>
    </row>
    <row r="2786" ht="12.75">
      <c r="E2786" s="9"/>
    </row>
    <row r="2787" ht="12.75">
      <c r="E2787" s="9"/>
    </row>
    <row r="2788" ht="12.75">
      <c r="E2788" s="9"/>
    </row>
    <row r="2789" ht="12.75">
      <c r="E2789" s="9"/>
    </row>
    <row r="2790" ht="12.75">
      <c r="E2790" s="9"/>
    </row>
    <row r="2791" ht="12.75">
      <c r="E2791" s="9"/>
    </row>
    <row r="2792" ht="12.75">
      <c r="E2792" s="9"/>
    </row>
    <row r="2793" ht="12.75">
      <c r="E2793" s="9"/>
    </row>
    <row r="2794" ht="12.75">
      <c r="E2794" s="9"/>
    </row>
    <row r="2795" ht="12.75">
      <c r="E2795" s="9"/>
    </row>
    <row r="2796" ht="12.75">
      <c r="E2796" s="9"/>
    </row>
    <row r="2797" ht="12.75">
      <c r="E2797" s="9"/>
    </row>
    <row r="2798" ht="12.75">
      <c r="E2798" s="9"/>
    </row>
    <row r="2799" ht="12.75">
      <c r="E2799" s="9"/>
    </row>
    <row r="2800" ht="12.75">
      <c r="E2800" s="9"/>
    </row>
    <row r="2801" ht="12.75">
      <c r="E2801" s="9"/>
    </row>
    <row r="2802" ht="12.75">
      <c r="E2802" s="9"/>
    </row>
    <row r="2803" ht="12.75">
      <c r="E2803" s="9"/>
    </row>
    <row r="2804" ht="12.75">
      <c r="E2804" s="9"/>
    </row>
    <row r="2805" ht="12.75">
      <c r="E2805" s="9"/>
    </row>
    <row r="2806" ht="12.75">
      <c r="E2806" s="9"/>
    </row>
    <row r="2807" ht="12.75">
      <c r="E2807" s="9"/>
    </row>
    <row r="2808" ht="12.75">
      <c r="E2808" s="9"/>
    </row>
    <row r="2809" ht="12.75">
      <c r="E2809" s="9"/>
    </row>
    <row r="2810" ht="12.75">
      <c r="E2810" s="9"/>
    </row>
    <row r="2811" ht="12.75">
      <c r="E2811" s="9"/>
    </row>
    <row r="2812" ht="12.75">
      <c r="E2812" s="9"/>
    </row>
    <row r="2813" ht="12.75">
      <c r="E2813" s="9"/>
    </row>
    <row r="2814" ht="12.75">
      <c r="E2814" s="9"/>
    </row>
    <row r="2815" ht="12.75">
      <c r="E2815" s="9"/>
    </row>
    <row r="2816" ht="12.75">
      <c r="E2816" s="9"/>
    </row>
    <row r="2817" ht="12.75">
      <c r="E2817" s="9"/>
    </row>
    <row r="2818" ht="12.75">
      <c r="E2818" s="9"/>
    </row>
    <row r="2819" ht="12.75">
      <c r="E2819" s="9"/>
    </row>
    <row r="2820" ht="12.75">
      <c r="E2820" s="9"/>
    </row>
    <row r="2821" ht="12.75">
      <c r="E2821" s="9"/>
    </row>
    <row r="2822" ht="12.75">
      <c r="E2822" s="9"/>
    </row>
    <row r="2823" ht="12.75">
      <c r="E2823" s="9"/>
    </row>
    <row r="2824" ht="12.75">
      <c r="E2824" s="9"/>
    </row>
    <row r="2825" ht="12.75">
      <c r="E2825" s="9"/>
    </row>
    <row r="2826" ht="12.75">
      <c r="E2826" s="9"/>
    </row>
    <row r="2827" ht="12.75">
      <c r="E2827" s="9"/>
    </row>
    <row r="2828" ht="12.75">
      <c r="E2828" s="9"/>
    </row>
    <row r="2829" ht="12.75">
      <c r="E2829" s="9"/>
    </row>
    <row r="2830" ht="12.75">
      <c r="E2830" s="9"/>
    </row>
    <row r="2831" ht="12.75">
      <c r="E2831" s="9"/>
    </row>
    <row r="2832" ht="12.75">
      <c r="E2832" s="9"/>
    </row>
    <row r="2833" ht="12.75">
      <c r="E2833" s="9"/>
    </row>
    <row r="2834" ht="12.75">
      <c r="E2834" s="9"/>
    </row>
    <row r="2835" ht="12.75">
      <c r="E2835" s="9"/>
    </row>
    <row r="2836" ht="12.75">
      <c r="E2836" s="9"/>
    </row>
    <row r="2837" ht="12.75">
      <c r="E2837" s="9"/>
    </row>
    <row r="2838" ht="12.75">
      <c r="E2838" s="9"/>
    </row>
    <row r="2839" ht="12.75">
      <c r="E2839" s="9"/>
    </row>
    <row r="2840" ht="12.75">
      <c r="E2840" s="9"/>
    </row>
    <row r="2841" ht="12.75">
      <c r="E2841" s="9"/>
    </row>
    <row r="2842" ht="12.75">
      <c r="E2842" s="9"/>
    </row>
    <row r="2843" ht="12.75">
      <c r="E2843" s="9"/>
    </row>
    <row r="2844" ht="12.75">
      <c r="E2844" s="9"/>
    </row>
    <row r="2845" ht="12.75">
      <c r="E2845" s="9"/>
    </row>
    <row r="2846" ht="12.75">
      <c r="E2846" s="9"/>
    </row>
    <row r="2847" ht="12.75">
      <c r="E2847" s="9"/>
    </row>
    <row r="2848" ht="12.75">
      <c r="E2848" s="9"/>
    </row>
    <row r="2849" ht="12.75">
      <c r="E2849" s="9"/>
    </row>
    <row r="2850" ht="12.75">
      <c r="E2850" s="9"/>
    </row>
    <row r="2851" ht="12.75">
      <c r="E2851" s="9"/>
    </row>
    <row r="2852" ht="12.75">
      <c r="E2852" s="9"/>
    </row>
    <row r="2853" ht="12.75">
      <c r="E2853" s="9"/>
    </row>
    <row r="2854" ht="12.75">
      <c r="E2854" s="9"/>
    </row>
    <row r="2855" ht="12.75">
      <c r="E2855" s="9"/>
    </row>
    <row r="2856" ht="12.75">
      <c r="E2856" s="9"/>
    </row>
    <row r="2857" ht="12.75">
      <c r="E2857" s="9"/>
    </row>
    <row r="2858" ht="12.75">
      <c r="E2858" s="9"/>
    </row>
    <row r="2859" ht="12.75">
      <c r="E2859" s="9"/>
    </row>
    <row r="2860" ht="12.75">
      <c r="E2860" s="9"/>
    </row>
    <row r="2861" ht="12.75">
      <c r="E2861" s="9"/>
    </row>
    <row r="2862" ht="12.75">
      <c r="E2862" s="9"/>
    </row>
    <row r="2863" ht="12.75">
      <c r="E2863" s="9"/>
    </row>
    <row r="2864" ht="12.75">
      <c r="E2864" s="9"/>
    </row>
    <row r="2865" ht="12.75">
      <c r="E2865" s="9"/>
    </row>
    <row r="2866" ht="12.75">
      <c r="E2866" s="9"/>
    </row>
    <row r="2867" ht="12.75">
      <c r="E2867" s="9"/>
    </row>
    <row r="2868" ht="12.75">
      <c r="E2868" s="9"/>
    </row>
    <row r="2869" ht="12.75">
      <c r="E2869" s="9"/>
    </row>
    <row r="2870" ht="12.75">
      <c r="E2870" s="9"/>
    </row>
    <row r="2871" ht="12.75">
      <c r="E2871" s="9"/>
    </row>
    <row r="2872" ht="12.75">
      <c r="E2872" s="9"/>
    </row>
    <row r="2873" ht="12.75">
      <c r="E2873" s="9"/>
    </row>
    <row r="2874" ht="12.75">
      <c r="E2874" s="9"/>
    </row>
    <row r="2875" ht="12.75">
      <c r="E2875" s="9"/>
    </row>
    <row r="2876" ht="12.75">
      <c r="E2876" s="9"/>
    </row>
    <row r="2877" ht="12.75">
      <c r="E2877" s="9"/>
    </row>
    <row r="2878" ht="12.75">
      <c r="E2878" s="9"/>
    </row>
    <row r="2879" ht="12.75">
      <c r="E2879" s="9"/>
    </row>
    <row r="2880" ht="12.75">
      <c r="E2880" s="9"/>
    </row>
    <row r="2881" ht="12.75">
      <c r="E2881" s="9"/>
    </row>
    <row r="2882" ht="12.75">
      <c r="E2882" s="9"/>
    </row>
    <row r="2883" ht="12.75">
      <c r="E2883" s="9"/>
    </row>
    <row r="2884" ht="12.75">
      <c r="E2884" s="9"/>
    </row>
    <row r="2885" ht="12.75">
      <c r="E2885" s="9"/>
    </row>
    <row r="2886" ht="12.75">
      <c r="E2886" s="9"/>
    </row>
    <row r="2887" ht="12.75">
      <c r="E2887" s="9"/>
    </row>
    <row r="2888" ht="12.75">
      <c r="E2888" s="9"/>
    </row>
    <row r="2889" ht="12.75">
      <c r="E2889" s="9"/>
    </row>
    <row r="2890" ht="12.75">
      <c r="E2890" s="9"/>
    </row>
    <row r="2891" ht="12.75">
      <c r="E2891" s="9"/>
    </row>
    <row r="2892" ht="12.75">
      <c r="E2892" s="9"/>
    </row>
    <row r="2893" ht="12.75">
      <c r="E2893" s="9"/>
    </row>
    <row r="2894" ht="12.75">
      <c r="E2894" s="9"/>
    </row>
    <row r="2895" ht="12.75">
      <c r="E2895" s="9"/>
    </row>
    <row r="2896" ht="12.75">
      <c r="E2896" s="9"/>
    </row>
    <row r="2897" ht="12.75">
      <c r="E2897" s="9"/>
    </row>
    <row r="2898" ht="12.75">
      <c r="E2898" s="9"/>
    </row>
    <row r="2899" ht="12.75">
      <c r="E2899" s="9"/>
    </row>
    <row r="2900" ht="12.75">
      <c r="E2900" s="9"/>
    </row>
    <row r="2901" ht="12.75">
      <c r="E2901" s="9"/>
    </row>
    <row r="2902" ht="12.75">
      <c r="E2902" s="9"/>
    </row>
    <row r="2903" ht="12.75">
      <c r="E2903" s="9"/>
    </row>
    <row r="2904" ht="12.75">
      <c r="E2904" s="9"/>
    </row>
    <row r="2905" ht="12.75">
      <c r="E2905" s="9"/>
    </row>
    <row r="2906" ht="12.75">
      <c r="E2906" s="9"/>
    </row>
    <row r="2907" ht="12.75">
      <c r="E2907" s="9"/>
    </row>
    <row r="2908" ht="12.75">
      <c r="E2908" s="9"/>
    </row>
    <row r="2909" ht="12.75">
      <c r="E2909" s="9"/>
    </row>
    <row r="2910" ht="12.75">
      <c r="E2910" s="9"/>
    </row>
    <row r="2911" ht="12.75">
      <c r="E2911" s="9"/>
    </row>
    <row r="2912" ht="12.75">
      <c r="E2912" s="9"/>
    </row>
    <row r="2913" ht="12.75">
      <c r="E2913" s="9"/>
    </row>
    <row r="2914" ht="12.75">
      <c r="E2914" s="9"/>
    </row>
    <row r="2915" ht="12.75">
      <c r="E2915" s="9"/>
    </row>
    <row r="2916" ht="12.75">
      <c r="E2916" s="9"/>
    </row>
    <row r="2917" ht="12.75">
      <c r="E2917" s="9"/>
    </row>
    <row r="2918" ht="12.75">
      <c r="E2918" s="9"/>
    </row>
    <row r="2919" ht="12.75">
      <c r="E2919" s="9"/>
    </row>
    <row r="2920" ht="12.75">
      <c r="E2920" s="9"/>
    </row>
    <row r="2921" ht="12.75">
      <c r="E2921" s="9"/>
    </row>
    <row r="2922" ht="12.75">
      <c r="E2922" s="9"/>
    </row>
    <row r="2923" ht="12.75">
      <c r="E2923" s="9"/>
    </row>
    <row r="2924" ht="12.75">
      <c r="E2924" s="9"/>
    </row>
    <row r="2925" ht="12.75">
      <c r="E2925" s="9"/>
    </row>
    <row r="2926" ht="12.75">
      <c r="E2926" s="9"/>
    </row>
    <row r="2927" ht="12.75">
      <c r="E2927" s="9"/>
    </row>
    <row r="2928" ht="12.75">
      <c r="E2928" s="9"/>
    </row>
    <row r="2929" ht="12.75">
      <c r="E2929" s="9"/>
    </row>
    <row r="2930" ht="12.75">
      <c r="E2930" s="9"/>
    </row>
    <row r="2931" ht="12.75">
      <c r="E2931" s="9"/>
    </row>
    <row r="2932" ht="12.75">
      <c r="E2932" s="9"/>
    </row>
    <row r="2933" ht="12.75">
      <c r="E2933" s="9"/>
    </row>
    <row r="2934" ht="12.75">
      <c r="E2934" s="9"/>
    </row>
    <row r="2935" ht="12.75">
      <c r="E2935" s="9"/>
    </row>
    <row r="2936" ht="12.75">
      <c r="E2936" s="9"/>
    </row>
    <row r="2937" ht="12.75">
      <c r="E2937" s="9"/>
    </row>
    <row r="2938" ht="12.75">
      <c r="E2938" s="9"/>
    </row>
    <row r="2939" ht="12.75">
      <c r="E2939" s="9"/>
    </row>
    <row r="2940" ht="12.75">
      <c r="E2940" s="9"/>
    </row>
    <row r="2941" ht="12.75">
      <c r="E2941" s="9"/>
    </row>
    <row r="2942" ht="12.75">
      <c r="E2942" s="9"/>
    </row>
    <row r="2943" ht="12.75">
      <c r="E2943" s="9"/>
    </row>
    <row r="2944" ht="12.75">
      <c r="E2944" s="9"/>
    </row>
    <row r="2945" ht="12.75">
      <c r="E2945" s="9"/>
    </row>
    <row r="2946" ht="12.75">
      <c r="E2946" s="9"/>
    </row>
    <row r="2947" ht="12.75">
      <c r="E2947" s="9"/>
    </row>
    <row r="2948" ht="12.75">
      <c r="E2948" s="9"/>
    </row>
    <row r="2949" ht="12.75">
      <c r="E2949" s="9"/>
    </row>
    <row r="2950" ht="12.75">
      <c r="E2950" s="9"/>
    </row>
    <row r="2951" ht="12.75">
      <c r="E2951" s="9"/>
    </row>
    <row r="2952" ht="12.75">
      <c r="E2952" s="9"/>
    </row>
    <row r="2953" ht="12.75">
      <c r="E2953" s="9"/>
    </row>
    <row r="2954" ht="12.75">
      <c r="E2954" s="9"/>
    </row>
    <row r="2955" ht="12.75">
      <c r="E2955" s="9"/>
    </row>
    <row r="2956" ht="12.75">
      <c r="E2956" s="9"/>
    </row>
    <row r="2957" ht="12.75">
      <c r="E2957" s="9"/>
    </row>
    <row r="2958" ht="12.75">
      <c r="E2958" s="9"/>
    </row>
    <row r="2959" ht="12.75">
      <c r="E2959" s="9"/>
    </row>
    <row r="2960" ht="12.75">
      <c r="E2960" s="9"/>
    </row>
    <row r="2961" ht="12.75">
      <c r="E2961" s="9"/>
    </row>
    <row r="2962" ht="12.75">
      <c r="E2962" s="9"/>
    </row>
    <row r="2963" ht="12.75">
      <c r="E2963" s="9"/>
    </row>
    <row r="2964" ht="12.75">
      <c r="E2964" s="9"/>
    </row>
    <row r="2965" ht="12.75">
      <c r="E2965" s="9"/>
    </row>
    <row r="2966" ht="12.75">
      <c r="E2966" s="9"/>
    </row>
    <row r="2967" ht="12.75">
      <c r="E2967" s="9"/>
    </row>
    <row r="2968" ht="12.75">
      <c r="E2968" s="9"/>
    </row>
    <row r="2969" ht="12.75">
      <c r="E2969" s="9"/>
    </row>
    <row r="2970" ht="12.75">
      <c r="E2970" s="9"/>
    </row>
    <row r="2971" ht="12.75">
      <c r="E2971" s="9"/>
    </row>
    <row r="2972" ht="12.75">
      <c r="E2972" s="9"/>
    </row>
    <row r="2973" ht="12.75">
      <c r="E2973" s="9"/>
    </row>
    <row r="2974" ht="12.75">
      <c r="E2974" s="9"/>
    </row>
    <row r="2975" ht="12.75">
      <c r="E2975" s="9"/>
    </row>
    <row r="2976" ht="12.75">
      <c r="E2976" s="9"/>
    </row>
    <row r="2977" ht="12.75">
      <c r="E2977" s="9"/>
    </row>
    <row r="2978" ht="12.75">
      <c r="E2978" s="9"/>
    </row>
    <row r="2979" ht="12.75">
      <c r="E2979" s="9"/>
    </row>
    <row r="2980" ht="12.75">
      <c r="E2980" s="9"/>
    </row>
    <row r="2981" ht="12.75">
      <c r="E2981" s="9"/>
    </row>
    <row r="2982" ht="12.75">
      <c r="E2982" s="9"/>
    </row>
    <row r="2983" ht="12.75">
      <c r="E2983" s="9"/>
    </row>
    <row r="2984" ht="12.75">
      <c r="E2984" s="9"/>
    </row>
    <row r="2985" ht="12.75">
      <c r="E2985" s="9"/>
    </row>
    <row r="2986" ht="12.75">
      <c r="E2986" s="9"/>
    </row>
    <row r="2987" ht="12.75">
      <c r="E2987" s="9"/>
    </row>
    <row r="2988" ht="12.75">
      <c r="E2988" s="9"/>
    </row>
    <row r="2989" ht="12.75">
      <c r="E2989" s="9"/>
    </row>
    <row r="2990" ht="12.75">
      <c r="E2990" s="9"/>
    </row>
    <row r="2991" ht="12.75">
      <c r="E2991" s="9"/>
    </row>
    <row r="2992" ht="12.75">
      <c r="E2992" s="9"/>
    </row>
    <row r="2993" ht="12.75">
      <c r="E2993" s="9"/>
    </row>
    <row r="2994" ht="12.75">
      <c r="E2994" s="9"/>
    </row>
    <row r="2995" ht="12.75">
      <c r="E2995" s="9"/>
    </row>
    <row r="2996" ht="12.75">
      <c r="E2996" s="9"/>
    </row>
    <row r="2997" ht="12.75">
      <c r="E2997" s="9"/>
    </row>
    <row r="2998" ht="12.75">
      <c r="E2998" s="9"/>
    </row>
    <row r="2999" ht="12.75">
      <c r="E2999" s="9"/>
    </row>
    <row r="3000" ht="12.75">
      <c r="E3000" s="9"/>
    </row>
    <row r="3001" ht="12.75">
      <c r="E3001" s="9"/>
    </row>
    <row r="3002" ht="12.75">
      <c r="E3002" s="9"/>
    </row>
    <row r="3003" ht="12.75">
      <c r="E3003" s="9"/>
    </row>
    <row r="3004" ht="12.75">
      <c r="E3004" s="9"/>
    </row>
    <row r="3005" ht="12.75">
      <c r="E3005" s="9"/>
    </row>
    <row r="3006" ht="12.75">
      <c r="E3006" s="9"/>
    </row>
    <row r="3007" ht="12.75">
      <c r="E3007" s="9"/>
    </row>
    <row r="3008" ht="12.75">
      <c r="E3008" s="9"/>
    </row>
    <row r="3009" ht="12.75">
      <c r="E3009" s="9"/>
    </row>
    <row r="3010" ht="12.75">
      <c r="E3010" s="9"/>
    </row>
    <row r="3011" ht="12.75">
      <c r="E3011" s="9"/>
    </row>
    <row r="3012" ht="12.75">
      <c r="E3012" s="9"/>
    </row>
    <row r="3013" ht="12.75">
      <c r="E3013" s="9"/>
    </row>
    <row r="3014" ht="12.75">
      <c r="E3014" s="9"/>
    </row>
    <row r="3015" ht="12.75">
      <c r="E3015" s="9"/>
    </row>
    <row r="3016" ht="12.75">
      <c r="E3016" s="9"/>
    </row>
    <row r="3017" ht="12.75">
      <c r="E3017" s="9"/>
    </row>
    <row r="3018" ht="12.75">
      <c r="E3018" s="9"/>
    </row>
    <row r="3019" ht="12.75">
      <c r="E3019" s="9"/>
    </row>
    <row r="3020" ht="12.75">
      <c r="E3020" s="9"/>
    </row>
    <row r="3021" ht="12.75">
      <c r="E3021" s="9"/>
    </row>
    <row r="3022" ht="12.75">
      <c r="E3022" s="9"/>
    </row>
    <row r="3023" ht="12.75">
      <c r="E3023" s="9"/>
    </row>
    <row r="3024" ht="12.75">
      <c r="E3024" s="9"/>
    </row>
    <row r="3025" ht="12.75">
      <c r="E3025" s="9"/>
    </row>
    <row r="3026" ht="12.75">
      <c r="E3026" s="9"/>
    </row>
    <row r="3027" ht="12.75">
      <c r="E3027" s="9"/>
    </row>
    <row r="3028" ht="12.75">
      <c r="E3028" s="9"/>
    </row>
    <row r="3029" ht="12.75">
      <c r="E3029" s="9"/>
    </row>
    <row r="3030" ht="12.75">
      <c r="E3030" s="9"/>
    </row>
    <row r="3031" ht="12.75">
      <c r="E3031" s="9"/>
    </row>
    <row r="3032" ht="12.75">
      <c r="E3032" s="9"/>
    </row>
    <row r="3033" ht="12.75">
      <c r="E3033" s="9"/>
    </row>
    <row r="3034" ht="12.75">
      <c r="E3034" s="9"/>
    </row>
    <row r="3035" ht="12.75">
      <c r="E3035" s="9"/>
    </row>
    <row r="3036" ht="12.75">
      <c r="E3036" s="9"/>
    </row>
    <row r="3037" ht="12.75">
      <c r="E3037" s="9"/>
    </row>
    <row r="3038" ht="12.75">
      <c r="E3038" s="9"/>
    </row>
    <row r="3039" ht="12.75">
      <c r="E3039" s="9"/>
    </row>
    <row r="3040" ht="12.75">
      <c r="E3040" s="9"/>
    </row>
    <row r="3041" ht="12.75">
      <c r="E3041" s="9"/>
    </row>
    <row r="3042" ht="12.75">
      <c r="E3042" s="9"/>
    </row>
    <row r="3043" ht="12.75">
      <c r="E3043" s="9"/>
    </row>
    <row r="3044" ht="12.75">
      <c r="E3044" s="9"/>
    </row>
    <row r="3045" ht="12.75">
      <c r="E3045" s="9"/>
    </row>
    <row r="3046" ht="12.75">
      <c r="E3046" s="9"/>
    </row>
    <row r="3047" ht="12.75">
      <c r="E3047" s="9"/>
    </row>
    <row r="3048" ht="12.75">
      <c r="E3048" s="9"/>
    </row>
    <row r="3049" ht="12.75">
      <c r="E3049" s="9"/>
    </row>
    <row r="3050" ht="12.75">
      <c r="E3050" s="9"/>
    </row>
    <row r="3051" ht="12.75">
      <c r="E3051" s="9"/>
    </row>
    <row r="3052" ht="12.75">
      <c r="E3052" s="9"/>
    </row>
    <row r="3053" ht="12.75">
      <c r="E3053" s="9"/>
    </row>
    <row r="3054" ht="12.75">
      <c r="E3054" s="9"/>
    </row>
    <row r="3055" ht="12.75">
      <c r="E3055" s="9"/>
    </row>
    <row r="3056" ht="12.75">
      <c r="E3056" s="9"/>
    </row>
    <row r="3057" ht="12.75">
      <c r="E3057" s="9"/>
    </row>
    <row r="3058" ht="12.75">
      <c r="E3058" s="9"/>
    </row>
    <row r="3059" ht="12.75">
      <c r="E3059" s="9"/>
    </row>
    <row r="3060" ht="12.75">
      <c r="E3060" s="9"/>
    </row>
    <row r="3061" ht="12.75">
      <c r="E3061" s="9"/>
    </row>
    <row r="3062" ht="12.75">
      <c r="E3062" s="9"/>
    </row>
    <row r="3063" ht="12.75">
      <c r="E3063" s="9"/>
    </row>
    <row r="3064" ht="12.75">
      <c r="E3064" s="9"/>
    </row>
    <row r="3065" ht="12.75">
      <c r="E3065" s="9"/>
    </row>
    <row r="3066" ht="12.75">
      <c r="E3066" s="9"/>
    </row>
    <row r="3067" ht="12.75">
      <c r="E3067" s="9"/>
    </row>
    <row r="3068" ht="12.75">
      <c r="E3068" s="9"/>
    </row>
    <row r="3069" ht="12.75">
      <c r="E3069" s="9"/>
    </row>
    <row r="3070" ht="12.75">
      <c r="E3070" s="9"/>
    </row>
    <row r="3071" ht="12.75">
      <c r="E3071" s="9"/>
    </row>
    <row r="3072" ht="12.75">
      <c r="E3072" s="9"/>
    </row>
    <row r="3073" ht="12.75">
      <c r="E3073" s="9"/>
    </row>
    <row r="3074" ht="12.75">
      <c r="E3074" s="9"/>
    </row>
    <row r="3075" ht="12.75">
      <c r="E3075" s="9"/>
    </row>
    <row r="3076" ht="12.75">
      <c r="E3076" s="9"/>
    </row>
    <row r="3077" ht="12.75">
      <c r="E3077" s="9"/>
    </row>
    <row r="3078" ht="12.75">
      <c r="E3078" s="9"/>
    </row>
    <row r="3079" ht="12.75">
      <c r="E3079" s="9"/>
    </row>
    <row r="3080" ht="12.75">
      <c r="E3080" s="9"/>
    </row>
    <row r="3081" ht="12.75">
      <c r="E3081" s="9"/>
    </row>
    <row r="3082" ht="12.75">
      <c r="E3082" s="9"/>
    </row>
    <row r="3083" ht="12.75">
      <c r="E3083" s="9"/>
    </row>
    <row r="3084" ht="12.75">
      <c r="E3084" s="9"/>
    </row>
    <row r="3085" ht="12.75">
      <c r="E3085" s="9"/>
    </row>
    <row r="3086" ht="12.75">
      <c r="E3086" s="9"/>
    </row>
    <row r="3087" ht="12.75">
      <c r="E3087" s="9"/>
    </row>
    <row r="3088" ht="12.75">
      <c r="E3088" s="9"/>
    </row>
    <row r="3089" ht="12.75">
      <c r="E3089" s="9"/>
    </row>
    <row r="3090" ht="12.75">
      <c r="E3090" s="9"/>
    </row>
    <row r="3091" ht="12.75">
      <c r="E3091" s="9"/>
    </row>
    <row r="3092" ht="12.75">
      <c r="E3092" s="9"/>
    </row>
    <row r="3093" ht="12.75">
      <c r="E3093" s="9"/>
    </row>
    <row r="3094" ht="12.75">
      <c r="E3094" s="9"/>
    </row>
    <row r="3095" ht="12.75">
      <c r="E3095" s="9"/>
    </row>
    <row r="3096" ht="12.75">
      <c r="E3096" s="9"/>
    </row>
    <row r="3097" ht="12.75">
      <c r="E3097" s="9"/>
    </row>
    <row r="3098" ht="12.75">
      <c r="E3098" s="9"/>
    </row>
    <row r="3099" ht="12.75">
      <c r="E3099" s="9"/>
    </row>
    <row r="3100" ht="12.75">
      <c r="E3100" s="9"/>
    </row>
    <row r="3101" ht="12.75">
      <c r="E3101" s="9"/>
    </row>
    <row r="3102" ht="12.75">
      <c r="E3102" s="9"/>
    </row>
    <row r="3103" ht="12.75">
      <c r="E3103" s="9"/>
    </row>
    <row r="3104" ht="12.75">
      <c r="E3104" s="9"/>
    </row>
    <row r="3105" ht="12.75">
      <c r="E3105" s="9"/>
    </row>
    <row r="3106" ht="12.75">
      <c r="E3106" s="9"/>
    </row>
    <row r="3107" ht="12.75">
      <c r="E3107" s="9"/>
    </row>
    <row r="3108" ht="12.75">
      <c r="E3108" s="9"/>
    </row>
    <row r="3109" ht="12.75">
      <c r="E3109" s="9"/>
    </row>
    <row r="3110" ht="12.75">
      <c r="E3110" s="9"/>
    </row>
    <row r="3111" ht="12.75">
      <c r="E3111" s="9"/>
    </row>
    <row r="3112" ht="12.75">
      <c r="E3112" s="9"/>
    </row>
    <row r="3113" ht="12.75">
      <c r="E3113" s="9"/>
    </row>
    <row r="3114" ht="12.75">
      <c r="E3114" s="9"/>
    </row>
    <row r="3115" ht="12.75">
      <c r="E3115" s="9"/>
    </row>
    <row r="3116" ht="12.75">
      <c r="E3116" s="9"/>
    </row>
    <row r="3117" ht="12.75">
      <c r="E3117" s="9"/>
    </row>
    <row r="3118" ht="12.75">
      <c r="E3118" s="9"/>
    </row>
    <row r="3119" ht="12.75">
      <c r="E3119" s="9"/>
    </row>
    <row r="3120" ht="12.75">
      <c r="E3120" s="9"/>
    </row>
    <row r="3121" ht="12.75">
      <c r="E3121" s="9"/>
    </row>
    <row r="3122" ht="12.75">
      <c r="E3122" s="9"/>
    </row>
    <row r="3123" ht="12.75">
      <c r="E3123" s="9"/>
    </row>
    <row r="3124" ht="12.75">
      <c r="E3124" s="9"/>
    </row>
    <row r="3125" ht="12.75">
      <c r="E3125" s="9"/>
    </row>
    <row r="3126" ht="12.75">
      <c r="E3126" s="9"/>
    </row>
    <row r="3127" ht="12.75">
      <c r="E3127" s="9"/>
    </row>
    <row r="3128" ht="12.75">
      <c r="E3128" s="9"/>
    </row>
    <row r="3129" ht="12.75">
      <c r="E3129" s="9"/>
    </row>
    <row r="3130" ht="12.75">
      <c r="E3130" s="9"/>
    </row>
    <row r="3131" ht="12.75">
      <c r="E3131" s="9"/>
    </row>
    <row r="3132" ht="12.75">
      <c r="E3132" s="9"/>
    </row>
    <row r="3133" ht="12.75">
      <c r="E3133" s="9"/>
    </row>
    <row r="3134" ht="12.75">
      <c r="E3134" s="9"/>
    </row>
    <row r="3135" ht="12.75">
      <c r="E3135" s="9"/>
    </row>
    <row r="3136" ht="12.75">
      <c r="E3136" s="9"/>
    </row>
    <row r="3137" ht="12.75">
      <c r="E3137" s="9"/>
    </row>
    <row r="3138" ht="12.75">
      <c r="E3138" s="9"/>
    </row>
    <row r="3139" ht="12.75">
      <c r="E3139" s="9"/>
    </row>
    <row r="3140" ht="12.75">
      <c r="E3140" s="9"/>
    </row>
    <row r="3141" ht="12.75">
      <c r="E3141" s="9"/>
    </row>
    <row r="3142" ht="12.75">
      <c r="E3142" s="9"/>
    </row>
    <row r="3143" ht="12.75">
      <c r="E3143" s="9"/>
    </row>
    <row r="3144" ht="12.75">
      <c r="E3144" s="9"/>
    </row>
    <row r="3145" ht="12.75">
      <c r="E3145" s="9"/>
    </row>
    <row r="3146" ht="12.75">
      <c r="E3146" s="9"/>
    </row>
    <row r="3147" ht="12.75">
      <c r="E3147" s="9"/>
    </row>
    <row r="3148" ht="12.75">
      <c r="E3148" s="9"/>
    </row>
    <row r="3149" ht="12.75">
      <c r="E3149" s="9"/>
    </row>
    <row r="3150" ht="12.75">
      <c r="E3150" s="9"/>
    </row>
    <row r="3151" ht="12.75">
      <c r="E3151" s="9"/>
    </row>
    <row r="3152" ht="12.75">
      <c r="E3152" s="9"/>
    </row>
    <row r="3153" ht="12.75">
      <c r="E3153" s="9"/>
    </row>
    <row r="3154" ht="12.75">
      <c r="E3154" s="9"/>
    </row>
    <row r="3155" ht="12.75">
      <c r="E3155" s="9"/>
    </row>
    <row r="3156" ht="12.75">
      <c r="E3156" s="9"/>
    </row>
    <row r="3157" ht="12.75">
      <c r="E3157" s="9"/>
    </row>
    <row r="3158" ht="12.75">
      <c r="E3158" s="9"/>
    </row>
    <row r="3159" ht="12.75">
      <c r="E3159" s="9"/>
    </row>
    <row r="3160" ht="12.75">
      <c r="E3160" s="9"/>
    </row>
    <row r="3161" ht="12.75">
      <c r="E3161" s="9"/>
    </row>
    <row r="3162" ht="12.75">
      <c r="E3162" s="9"/>
    </row>
    <row r="3163" ht="12.75">
      <c r="E3163" s="9"/>
    </row>
    <row r="3164" ht="12.75">
      <c r="E3164" s="9"/>
    </row>
    <row r="3165" ht="12.75">
      <c r="E3165" s="9"/>
    </row>
    <row r="3166" ht="12.75">
      <c r="E3166" s="9"/>
    </row>
    <row r="3167" ht="12.75">
      <c r="E3167" s="9"/>
    </row>
    <row r="3168" ht="12.75">
      <c r="E3168" s="9"/>
    </row>
    <row r="3169" ht="12.75">
      <c r="E3169" s="9"/>
    </row>
    <row r="3170" ht="12.75">
      <c r="E3170" s="9"/>
    </row>
    <row r="3171" ht="12.75">
      <c r="E3171" s="9"/>
    </row>
    <row r="3172" ht="12.75">
      <c r="E3172" s="9"/>
    </row>
    <row r="3173" ht="12.75">
      <c r="E3173" s="9"/>
    </row>
    <row r="3174" ht="12.75">
      <c r="E3174" s="9"/>
    </row>
    <row r="3175" ht="12.75">
      <c r="E3175" s="9"/>
    </row>
    <row r="3176" ht="12.75">
      <c r="E3176" s="9"/>
    </row>
    <row r="3177" ht="12.75">
      <c r="E3177" s="9"/>
    </row>
    <row r="3178" ht="12.75">
      <c r="E3178" s="9"/>
    </row>
    <row r="3179" ht="12.75">
      <c r="E3179" s="9"/>
    </row>
    <row r="3180" ht="12.75">
      <c r="E3180" s="9"/>
    </row>
    <row r="3181" ht="12.75">
      <c r="E3181" s="9"/>
    </row>
    <row r="3182" ht="12.75">
      <c r="E3182" s="9"/>
    </row>
    <row r="3183" ht="12.75">
      <c r="E3183" s="9"/>
    </row>
    <row r="3184" ht="12.75">
      <c r="E3184" s="9"/>
    </row>
    <row r="3185" ht="12.75">
      <c r="E3185" s="9"/>
    </row>
    <row r="3186" ht="12.75">
      <c r="E3186" s="9"/>
    </row>
    <row r="3187" ht="12.75">
      <c r="E3187" s="9"/>
    </row>
    <row r="3188" ht="12.75">
      <c r="E3188" s="9"/>
    </row>
    <row r="3189" ht="12.75">
      <c r="E3189" s="9"/>
    </row>
    <row r="3190" ht="12.75">
      <c r="E3190" s="9"/>
    </row>
    <row r="3191" ht="12.75">
      <c r="E3191" s="9"/>
    </row>
    <row r="3192" ht="12.75">
      <c r="E3192" s="9"/>
    </row>
    <row r="3193" ht="12.75">
      <c r="E3193" s="9"/>
    </row>
    <row r="3194" ht="12.75">
      <c r="E3194" s="9"/>
    </row>
    <row r="3195" ht="12.75">
      <c r="E3195" s="9"/>
    </row>
    <row r="3196" ht="12.75">
      <c r="E3196" s="9"/>
    </row>
    <row r="3197" ht="12.75">
      <c r="E3197" s="9"/>
    </row>
    <row r="3198" ht="12.75">
      <c r="E3198" s="9"/>
    </row>
    <row r="3199" ht="12.75">
      <c r="E3199" s="9"/>
    </row>
    <row r="3200" ht="12.75">
      <c r="E3200" s="9"/>
    </row>
    <row r="3201" ht="12.75">
      <c r="E3201" s="9"/>
    </row>
    <row r="3202" ht="12.75">
      <c r="E3202" s="9"/>
    </row>
    <row r="3203" ht="12.75">
      <c r="E3203" s="9"/>
    </row>
    <row r="3204" ht="12.75">
      <c r="E3204" s="9"/>
    </row>
    <row r="3205" ht="12.75">
      <c r="E3205" s="9"/>
    </row>
    <row r="3206" ht="12.75">
      <c r="E3206" s="9"/>
    </row>
    <row r="3207" ht="12.75">
      <c r="E3207" s="9"/>
    </row>
    <row r="3208" ht="12.75">
      <c r="E3208" s="9"/>
    </row>
    <row r="3209" ht="12.75">
      <c r="E3209" s="9"/>
    </row>
    <row r="3210" ht="12.75">
      <c r="E3210" s="9"/>
    </row>
    <row r="3211" ht="12.75">
      <c r="E3211" s="9"/>
    </row>
    <row r="3212" ht="12.75">
      <c r="E3212" s="9"/>
    </row>
    <row r="3213" ht="12.75">
      <c r="E3213" s="9"/>
    </row>
    <row r="3214" ht="12.75">
      <c r="E3214" s="9"/>
    </row>
    <row r="3215" ht="12.75">
      <c r="E3215" s="9"/>
    </row>
    <row r="3216" ht="12.75">
      <c r="E3216" s="9"/>
    </row>
    <row r="3217" ht="12.75">
      <c r="E3217" s="9"/>
    </row>
    <row r="3218" ht="12.75">
      <c r="E3218" s="9"/>
    </row>
    <row r="3219" ht="12.75">
      <c r="E3219" s="9"/>
    </row>
    <row r="3220" ht="12.75">
      <c r="E3220" s="9"/>
    </row>
    <row r="3221" ht="12.75">
      <c r="E3221" s="9"/>
    </row>
    <row r="3222" ht="12.75">
      <c r="E3222" s="9"/>
    </row>
    <row r="3223" ht="12.75">
      <c r="E3223" s="9"/>
    </row>
    <row r="3224" ht="12.75">
      <c r="E3224" s="9"/>
    </row>
    <row r="3225" ht="12.75">
      <c r="E3225" s="9"/>
    </row>
    <row r="3226" ht="12.75">
      <c r="E3226" s="9"/>
    </row>
    <row r="3227" ht="12.75">
      <c r="E3227" s="9"/>
    </row>
    <row r="3228" ht="12.75">
      <c r="E3228" s="9"/>
    </row>
    <row r="3229" ht="12.75">
      <c r="E3229" s="9"/>
    </row>
    <row r="3230" ht="12.75">
      <c r="E3230" s="9"/>
    </row>
    <row r="3231" ht="12.75">
      <c r="E3231" s="9"/>
    </row>
    <row r="3232" ht="12.75">
      <c r="E3232" s="9"/>
    </row>
    <row r="3233" ht="12.75">
      <c r="E3233" s="9"/>
    </row>
    <row r="3234" ht="12.75">
      <c r="E3234" s="9"/>
    </row>
    <row r="3235" ht="12.75">
      <c r="E3235" s="9"/>
    </row>
    <row r="3236" ht="12.75">
      <c r="E3236" s="9"/>
    </row>
    <row r="3237" ht="12.75">
      <c r="E3237" s="9"/>
    </row>
    <row r="3238" ht="12.75">
      <c r="E3238" s="9"/>
    </row>
    <row r="3239" ht="12.75">
      <c r="E3239" s="9"/>
    </row>
    <row r="3240" ht="12.75">
      <c r="E3240" s="9"/>
    </row>
    <row r="3241" ht="12.75">
      <c r="E3241" s="9"/>
    </row>
    <row r="3242" ht="12.75">
      <c r="E3242" s="9"/>
    </row>
    <row r="3243" ht="12.75">
      <c r="E3243" s="9"/>
    </row>
    <row r="3244" ht="12.75">
      <c r="E3244" s="9"/>
    </row>
    <row r="3245" ht="12.75">
      <c r="E3245" s="9"/>
    </row>
    <row r="3246" ht="12.75">
      <c r="E3246" s="9"/>
    </row>
    <row r="3247" ht="12.75">
      <c r="E3247" s="9"/>
    </row>
    <row r="3248" ht="12.75">
      <c r="E3248" s="9"/>
    </row>
    <row r="3249" ht="12.75">
      <c r="E3249" s="9"/>
    </row>
    <row r="3250" ht="12.75">
      <c r="E3250" s="9"/>
    </row>
    <row r="3251" ht="12.75">
      <c r="E3251" s="9"/>
    </row>
    <row r="3252" ht="12.75">
      <c r="E3252" s="9"/>
    </row>
    <row r="3253" ht="12.75">
      <c r="E3253" s="9"/>
    </row>
    <row r="3254" ht="12.75">
      <c r="E3254" s="9"/>
    </row>
    <row r="3255" ht="12.75">
      <c r="E3255" s="9"/>
    </row>
    <row r="3256" ht="12.75">
      <c r="E3256" s="9"/>
    </row>
    <row r="3257" ht="12.75">
      <c r="E3257" s="9"/>
    </row>
    <row r="3258" ht="12.75">
      <c r="E3258" s="9"/>
    </row>
    <row r="3259" ht="12.75">
      <c r="E3259" s="9"/>
    </row>
    <row r="3260" ht="12.75">
      <c r="E3260" s="9"/>
    </row>
    <row r="3261" ht="12.75">
      <c r="E3261" s="9"/>
    </row>
    <row r="3262" ht="12.75">
      <c r="E3262" s="9"/>
    </row>
    <row r="3263" ht="12.75">
      <c r="E3263" s="9"/>
    </row>
    <row r="3264" ht="12.75">
      <c r="E3264" s="9"/>
    </row>
    <row r="3265" ht="12.75">
      <c r="E3265" s="9"/>
    </row>
    <row r="3266" ht="12.75">
      <c r="E3266" s="9"/>
    </row>
    <row r="3267" ht="12.75">
      <c r="E3267" s="9"/>
    </row>
    <row r="3268" ht="12.75">
      <c r="E3268" s="9"/>
    </row>
    <row r="3269" ht="12.75">
      <c r="E3269" s="9"/>
    </row>
    <row r="3270" ht="12.75">
      <c r="E3270" s="9"/>
    </row>
    <row r="3271" ht="12.75">
      <c r="E3271" s="9"/>
    </row>
    <row r="3272" ht="12.75">
      <c r="E3272" s="9"/>
    </row>
    <row r="3273" ht="12.75">
      <c r="E3273" s="9"/>
    </row>
    <row r="3274" ht="12.75">
      <c r="E3274" s="9"/>
    </row>
    <row r="3275" ht="12.75">
      <c r="E3275" s="9"/>
    </row>
    <row r="3276" ht="12.75">
      <c r="E3276" s="9"/>
    </row>
    <row r="3277" ht="12.75">
      <c r="E3277" s="9"/>
    </row>
    <row r="3278" ht="12.75">
      <c r="E3278" s="9"/>
    </row>
    <row r="3279" ht="12.75">
      <c r="E3279" s="9"/>
    </row>
    <row r="3280" ht="12.75">
      <c r="E3280" s="9"/>
    </row>
    <row r="3281" ht="12.75">
      <c r="E3281" s="9"/>
    </row>
    <row r="3282" ht="12.75">
      <c r="E3282" s="9"/>
    </row>
    <row r="3283" ht="12.75">
      <c r="E3283" s="9"/>
    </row>
    <row r="3284" ht="12.75">
      <c r="E3284" s="9"/>
    </row>
    <row r="3285" ht="12.75">
      <c r="E3285" s="9"/>
    </row>
    <row r="3286" ht="12.75">
      <c r="E3286" s="9"/>
    </row>
    <row r="3287" ht="12.75">
      <c r="E3287" s="9"/>
    </row>
    <row r="3288" ht="12.75">
      <c r="E3288" s="9"/>
    </row>
    <row r="3289" ht="12.75">
      <c r="E3289" s="9"/>
    </row>
    <row r="3290" ht="12.75">
      <c r="E3290" s="9"/>
    </row>
    <row r="3291" ht="12.75">
      <c r="E3291" s="9"/>
    </row>
    <row r="3292" ht="12.75">
      <c r="E3292" s="9"/>
    </row>
    <row r="3293" ht="12.75">
      <c r="E3293" s="9"/>
    </row>
    <row r="3294" ht="12.75">
      <c r="E3294" s="9"/>
    </row>
    <row r="3295" ht="12.75">
      <c r="E3295" s="9"/>
    </row>
    <row r="3296" ht="12.75">
      <c r="E3296" s="9"/>
    </row>
    <row r="3297" ht="12.75">
      <c r="E3297" s="9"/>
    </row>
    <row r="3298" ht="12.75">
      <c r="E3298" s="9"/>
    </row>
    <row r="3299" ht="12.75">
      <c r="E3299" s="9"/>
    </row>
    <row r="3300" ht="12.75">
      <c r="E3300" s="9"/>
    </row>
    <row r="3301" ht="12.75">
      <c r="E3301" s="9"/>
    </row>
    <row r="3302" ht="12.75">
      <c r="E3302" s="9"/>
    </row>
    <row r="3303" ht="12.75">
      <c r="E3303" s="9"/>
    </row>
    <row r="3304" ht="12.75">
      <c r="E3304" s="9"/>
    </row>
    <row r="3305" ht="12.75">
      <c r="E3305" s="9"/>
    </row>
    <row r="3306" ht="12.75">
      <c r="E3306" s="9"/>
    </row>
    <row r="3307" ht="12.75">
      <c r="E3307" s="9"/>
    </row>
    <row r="3308" ht="12.75">
      <c r="E3308" s="9"/>
    </row>
    <row r="3309" ht="12.75">
      <c r="E3309" s="9"/>
    </row>
    <row r="3310" ht="12.75">
      <c r="E3310" s="9"/>
    </row>
    <row r="3311" ht="12.75">
      <c r="E3311" s="9"/>
    </row>
    <row r="3312" ht="12.75">
      <c r="E3312" s="9"/>
    </row>
    <row r="3313" ht="12.75">
      <c r="E3313" s="9"/>
    </row>
    <row r="3314" ht="12.75">
      <c r="E3314" s="9"/>
    </row>
    <row r="3315" ht="12.75">
      <c r="E3315" s="9"/>
    </row>
    <row r="3316" ht="12.75">
      <c r="E3316" s="9"/>
    </row>
    <row r="3317" ht="12.75">
      <c r="E3317" s="9"/>
    </row>
    <row r="3318" ht="12.75">
      <c r="E3318" s="9"/>
    </row>
    <row r="3319" ht="12.75">
      <c r="E3319" s="9"/>
    </row>
    <row r="3320" ht="12.75">
      <c r="E3320" s="9"/>
    </row>
    <row r="3321" ht="12.75">
      <c r="E3321" s="9"/>
    </row>
    <row r="3322" ht="12.75">
      <c r="E3322" s="9"/>
    </row>
    <row r="3323" ht="12.75">
      <c r="E3323" s="9"/>
    </row>
    <row r="3324" ht="12.75">
      <c r="E3324" s="9"/>
    </row>
    <row r="3325" ht="12.75">
      <c r="E3325" s="9"/>
    </row>
    <row r="3326" ht="12.75">
      <c r="E3326" s="9"/>
    </row>
    <row r="3327" ht="12.75">
      <c r="E3327" s="9"/>
    </row>
    <row r="3328" ht="12.75">
      <c r="E3328" s="9"/>
    </row>
    <row r="3329" ht="12.75">
      <c r="E3329" s="9"/>
    </row>
    <row r="3330" ht="12.75">
      <c r="E3330" s="9"/>
    </row>
    <row r="3331" ht="12.75">
      <c r="E3331" s="9"/>
    </row>
    <row r="3332" ht="12.75">
      <c r="E3332" s="9"/>
    </row>
    <row r="3333" ht="12.75">
      <c r="E3333" s="9"/>
    </row>
    <row r="3334" ht="12.75">
      <c r="E3334" s="9"/>
    </row>
    <row r="3335" ht="12.75">
      <c r="E3335" s="9"/>
    </row>
    <row r="3336" ht="12.75">
      <c r="E3336" s="9"/>
    </row>
    <row r="3337" ht="12.75">
      <c r="E3337" s="9"/>
    </row>
    <row r="3338" ht="12.75">
      <c r="E3338" s="9"/>
    </row>
    <row r="3339" ht="12.75">
      <c r="E3339" s="9"/>
    </row>
    <row r="3340" ht="12.75">
      <c r="E3340" s="9"/>
    </row>
    <row r="3341" ht="12.75">
      <c r="E3341" s="9"/>
    </row>
    <row r="3342" ht="12.75">
      <c r="E3342" s="9"/>
    </row>
    <row r="3343" ht="12.75">
      <c r="E3343" s="9"/>
    </row>
    <row r="3344" ht="12.75">
      <c r="E3344" s="9"/>
    </row>
    <row r="3345" ht="12.75">
      <c r="E3345" s="9"/>
    </row>
    <row r="3346" ht="12.75">
      <c r="E3346" s="9"/>
    </row>
    <row r="3347" ht="12.75">
      <c r="E3347" s="9"/>
    </row>
    <row r="3348" ht="12.75">
      <c r="E3348" s="9"/>
    </row>
    <row r="3349" ht="12.75">
      <c r="E3349" s="9"/>
    </row>
    <row r="3350" ht="12.75">
      <c r="E3350" s="9"/>
    </row>
    <row r="3351" ht="12.75">
      <c r="E3351" s="9"/>
    </row>
    <row r="3352" ht="12.75">
      <c r="E3352" s="9"/>
    </row>
    <row r="3353" ht="12.75">
      <c r="E3353" s="9"/>
    </row>
    <row r="3354" ht="12.75">
      <c r="E3354" s="9"/>
    </row>
    <row r="3355" ht="12.75">
      <c r="E3355" s="9"/>
    </row>
    <row r="3356" ht="12.75">
      <c r="E3356" s="9"/>
    </row>
    <row r="3357" ht="12.75">
      <c r="E3357" s="9"/>
    </row>
    <row r="3358" ht="12.75">
      <c r="E3358" s="9"/>
    </row>
    <row r="3359" ht="12.75">
      <c r="E3359" s="9"/>
    </row>
    <row r="3360" ht="12.75">
      <c r="E3360" s="9"/>
    </row>
    <row r="3361" ht="12.75">
      <c r="E3361" s="9"/>
    </row>
    <row r="3362" ht="12.75">
      <c r="E3362" s="9"/>
    </row>
    <row r="3363" ht="12.75">
      <c r="E3363" s="9"/>
    </row>
    <row r="3364" ht="12.75">
      <c r="E3364" s="9"/>
    </row>
    <row r="3365" ht="12.75">
      <c r="E3365" s="9"/>
    </row>
    <row r="3366" ht="12.75">
      <c r="E3366" s="9"/>
    </row>
    <row r="3367" ht="12.75">
      <c r="E3367" s="9"/>
    </row>
    <row r="3368" ht="12.75">
      <c r="E3368" s="9"/>
    </row>
    <row r="3369" ht="12.75">
      <c r="E3369" s="9"/>
    </row>
    <row r="3370" ht="12.75">
      <c r="E3370" s="9"/>
    </row>
    <row r="3371" ht="12.75">
      <c r="E3371" s="9"/>
    </row>
    <row r="3372" ht="12.75">
      <c r="E3372" s="9"/>
    </row>
    <row r="3373" ht="12.75">
      <c r="E3373" s="9"/>
    </row>
    <row r="3374" ht="12.75">
      <c r="E3374" s="9"/>
    </row>
    <row r="3375" ht="12.75">
      <c r="E3375" s="9"/>
    </row>
    <row r="3376" ht="12.75">
      <c r="E3376" s="9"/>
    </row>
    <row r="3377" ht="12.75">
      <c r="E3377" s="9"/>
    </row>
    <row r="3378" ht="12.75">
      <c r="E3378" s="9"/>
    </row>
    <row r="3379" ht="12.75">
      <c r="E3379" s="9"/>
    </row>
    <row r="3380" ht="12.75">
      <c r="E3380" s="9"/>
    </row>
    <row r="3381" ht="12.75">
      <c r="E3381" s="9"/>
    </row>
    <row r="3382" ht="12.75">
      <c r="E3382" s="9"/>
    </row>
    <row r="3383" ht="12.75">
      <c r="E3383" s="9"/>
    </row>
    <row r="3384" ht="12.75">
      <c r="E3384" s="9"/>
    </row>
    <row r="3385" ht="12.75">
      <c r="E3385" s="9"/>
    </row>
    <row r="3386" ht="12.75">
      <c r="E3386" s="9"/>
    </row>
    <row r="3387" ht="12.75">
      <c r="E3387" s="9"/>
    </row>
    <row r="3388" ht="12.75">
      <c r="E3388" s="9"/>
    </row>
    <row r="3389" ht="12.75">
      <c r="E3389" s="9"/>
    </row>
    <row r="3390" ht="12.75">
      <c r="E3390" s="9"/>
    </row>
    <row r="3391" ht="12.75">
      <c r="E3391" s="9"/>
    </row>
    <row r="3392" ht="12.75">
      <c r="E3392" s="9"/>
    </row>
    <row r="3393" ht="12.75">
      <c r="E3393" s="9"/>
    </row>
    <row r="3394" ht="12.75">
      <c r="E3394" s="9"/>
    </row>
    <row r="3395" ht="12.75">
      <c r="E3395" s="9"/>
    </row>
    <row r="3396" ht="12.75">
      <c r="E3396" s="9"/>
    </row>
    <row r="3397" ht="12.75">
      <c r="E3397" s="9"/>
    </row>
    <row r="3398" ht="12.75">
      <c r="E3398" s="9"/>
    </row>
    <row r="3399" ht="12.75">
      <c r="E3399" s="9"/>
    </row>
    <row r="3400" ht="12.75">
      <c r="E3400" s="9"/>
    </row>
    <row r="3401" ht="12.75">
      <c r="E3401" s="9"/>
    </row>
    <row r="3402" ht="12.75">
      <c r="E3402" s="9"/>
    </row>
    <row r="3403" ht="12.75">
      <c r="E3403" s="9"/>
    </row>
    <row r="3404" ht="12.75">
      <c r="E3404" s="9"/>
    </row>
    <row r="3405" ht="12.75">
      <c r="E3405" s="9"/>
    </row>
    <row r="3406" ht="12.75">
      <c r="E3406" s="9"/>
    </row>
    <row r="3407" ht="12.75">
      <c r="E3407" s="9"/>
    </row>
    <row r="3408" ht="12.75">
      <c r="E3408" s="9"/>
    </row>
    <row r="3409" ht="12.75">
      <c r="E3409" s="9"/>
    </row>
    <row r="3410" ht="12.75">
      <c r="E3410" s="9"/>
    </row>
    <row r="3411" ht="12.75">
      <c r="E3411" s="9"/>
    </row>
    <row r="3412" ht="12.75">
      <c r="E3412" s="9"/>
    </row>
    <row r="3413" ht="12.75">
      <c r="E3413" s="9"/>
    </row>
    <row r="3414" ht="12.75">
      <c r="E3414" s="9"/>
    </row>
    <row r="3415" ht="12.75">
      <c r="E3415" s="9"/>
    </row>
    <row r="3416" ht="12.75">
      <c r="E3416" s="9"/>
    </row>
    <row r="3417" ht="12.75">
      <c r="E3417" s="9"/>
    </row>
    <row r="3418" ht="12.75">
      <c r="E3418" s="9"/>
    </row>
    <row r="3419" ht="12.75">
      <c r="E3419" s="9"/>
    </row>
    <row r="3420" ht="12.75">
      <c r="E3420" s="9"/>
    </row>
    <row r="3421" ht="12.75">
      <c r="E3421" s="9"/>
    </row>
    <row r="3422" ht="12.75">
      <c r="E3422" s="9"/>
    </row>
    <row r="3423" ht="12.75">
      <c r="E3423" s="9"/>
    </row>
    <row r="3424" ht="12.75">
      <c r="E3424" s="9"/>
    </row>
    <row r="3425" ht="12.75">
      <c r="E3425" s="9"/>
    </row>
    <row r="3426" ht="12.75">
      <c r="E3426" s="9"/>
    </row>
    <row r="3427" ht="12.75">
      <c r="E3427" s="9"/>
    </row>
    <row r="3428" ht="12.75">
      <c r="E3428" s="9"/>
    </row>
    <row r="3429" ht="12.75">
      <c r="E3429" s="9"/>
    </row>
    <row r="3430" ht="12.75">
      <c r="E3430" s="9"/>
    </row>
    <row r="3431" ht="12.75">
      <c r="E3431" s="9"/>
    </row>
    <row r="3432" ht="12.75">
      <c r="E3432" s="9"/>
    </row>
    <row r="3433" ht="12.75">
      <c r="E3433" s="9"/>
    </row>
    <row r="3434" ht="12.75">
      <c r="E3434" s="9"/>
    </row>
    <row r="3435" ht="12.75">
      <c r="E3435" s="9"/>
    </row>
    <row r="3436" ht="12.75">
      <c r="E3436" s="9"/>
    </row>
    <row r="3437" ht="12.75">
      <c r="E3437" s="9"/>
    </row>
    <row r="3438" ht="12.75">
      <c r="E3438" s="9"/>
    </row>
    <row r="3439" ht="12.75">
      <c r="E3439" s="9"/>
    </row>
    <row r="3440" ht="12.75">
      <c r="E3440" s="9"/>
    </row>
    <row r="3441" ht="12.75">
      <c r="E3441" s="9"/>
    </row>
    <row r="3442" ht="12.75">
      <c r="E3442" s="9"/>
    </row>
    <row r="3443" ht="12.75">
      <c r="E3443" s="9"/>
    </row>
    <row r="3444" ht="12.75">
      <c r="E3444" s="9"/>
    </row>
    <row r="3445" ht="12.75">
      <c r="E3445" s="9"/>
    </row>
    <row r="3446" ht="12.75">
      <c r="E3446" s="9"/>
    </row>
    <row r="3447" ht="12.75">
      <c r="E3447" s="9"/>
    </row>
    <row r="3448" ht="12.75">
      <c r="E3448" s="9"/>
    </row>
    <row r="3449" ht="12.75">
      <c r="E3449" s="9"/>
    </row>
    <row r="3450" ht="12.75">
      <c r="E3450" s="9"/>
    </row>
    <row r="3451" ht="12.75">
      <c r="E3451" s="9"/>
    </row>
    <row r="3452" ht="12.75">
      <c r="E3452" s="9"/>
    </row>
    <row r="3453" ht="12.75">
      <c r="E3453" s="9"/>
    </row>
    <row r="3454" ht="12.75">
      <c r="E3454" s="9"/>
    </row>
    <row r="3455" ht="12.75">
      <c r="E3455" s="9"/>
    </row>
    <row r="3456" ht="12.75">
      <c r="E3456" s="9"/>
    </row>
    <row r="3457" ht="12.75">
      <c r="E3457" s="9"/>
    </row>
    <row r="3458" ht="12.75">
      <c r="E3458" s="9"/>
    </row>
    <row r="3459" ht="12.75">
      <c r="E3459" s="9"/>
    </row>
    <row r="3460" ht="12.75">
      <c r="E3460" s="9"/>
    </row>
    <row r="3461" ht="12.75">
      <c r="E3461" s="9"/>
    </row>
    <row r="3462" ht="12.75">
      <c r="E3462" s="9"/>
    </row>
    <row r="3463" ht="12.75">
      <c r="E3463" s="9"/>
    </row>
    <row r="3464" ht="12.75">
      <c r="E3464" s="9"/>
    </row>
    <row r="3465" ht="12.75">
      <c r="E3465" s="9"/>
    </row>
    <row r="3466" ht="12.75">
      <c r="E3466" s="9"/>
    </row>
    <row r="3467" ht="12.75">
      <c r="E3467" s="9"/>
    </row>
    <row r="3468" ht="12.75">
      <c r="E3468" s="9"/>
    </row>
    <row r="3469" ht="12.75">
      <c r="E3469" s="9"/>
    </row>
    <row r="3470" ht="12.75">
      <c r="E3470" s="9"/>
    </row>
    <row r="3471" ht="12.75">
      <c r="E3471" s="9"/>
    </row>
    <row r="3472" ht="12.75">
      <c r="E3472" s="9"/>
    </row>
    <row r="3473" ht="12.75">
      <c r="E3473" s="9"/>
    </row>
    <row r="3474" ht="12.75">
      <c r="E3474" s="9"/>
    </row>
    <row r="3475" ht="12.75">
      <c r="E3475" s="9"/>
    </row>
    <row r="3476" ht="12.75">
      <c r="E3476" s="9"/>
    </row>
    <row r="3477" ht="12.75">
      <c r="E3477" s="9"/>
    </row>
    <row r="3478" ht="12.75">
      <c r="E3478" s="9"/>
    </row>
    <row r="3479" ht="12.75">
      <c r="E3479" s="9"/>
    </row>
    <row r="3480" ht="12.75">
      <c r="E3480" s="9"/>
    </row>
    <row r="3481" ht="12.75">
      <c r="E3481" s="9"/>
    </row>
    <row r="3482" ht="12.75">
      <c r="E3482" s="9"/>
    </row>
    <row r="3483" ht="12.75">
      <c r="E3483" s="9"/>
    </row>
    <row r="3484" ht="12.75">
      <c r="E3484" s="9"/>
    </row>
    <row r="3485" ht="12.75">
      <c r="E3485" s="9"/>
    </row>
    <row r="3486" ht="12.75">
      <c r="E3486" s="9"/>
    </row>
    <row r="3487" ht="12.75">
      <c r="E3487" s="9"/>
    </row>
    <row r="3488" ht="12.75">
      <c r="E3488" s="9"/>
    </row>
    <row r="3489" ht="12.75">
      <c r="E3489" s="9"/>
    </row>
    <row r="3490" ht="12.75">
      <c r="E3490" s="9"/>
    </row>
    <row r="3491" ht="12.75">
      <c r="E3491" s="9"/>
    </row>
    <row r="3492" ht="12.75">
      <c r="E3492" s="9"/>
    </row>
    <row r="3493" ht="12.75">
      <c r="E3493" s="9"/>
    </row>
    <row r="3494" ht="12.75">
      <c r="E3494" s="9"/>
    </row>
    <row r="3495" ht="12.75">
      <c r="E3495" s="9"/>
    </row>
    <row r="3496" ht="12.75">
      <c r="E3496" s="9"/>
    </row>
    <row r="3497" ht="12.75">
      <c r="E3497" s="9"/>
    </row>
    <row r="3498" ht="12.75">
      <c r="E3498" s="9"/>
    </row>
    <row r="3499" ht="12.75">
      <c r="E3499" s="9"/>
    </row>
    <row r="3500" ht="12.75">
      <c r="E3500" s="9"/>
    </row>
    <row r="3501" ht="12.75">
      <c r="E3501" s="9"/>
    </row>
    <row r="3502" ht="12.75">
      <c r="E3502" s="9"/>
    </row>
    <row r="3503" ht="12.75">
      <c r="E3503" s="9"/>
    </row>
    <row r="3504" ht="12.75">
      <c r="E3504" s="9"/>
    </row>
    <row r="3505" ht="12.75">
      <c r="E3505" s="9"/>
    </row>
    <row r="3506" ht="12.75">
      <c r="E3506" s="9"/>
    </row>
    <row r="3507" ht="12.75">
      <c r="E3507" s="9"/>
    </row>
    <row r="3508" ht="12.75">
      <c r="E3508" s="9"/>
    </row>
    <row r="3509" ht="12.75">
      <c r="E3509" s="9"/>
    </row>
    <row r="3510" ht="12.75">
      <c r="E3510" s="9"/>
    </row>
    <row r="3511" ht="12.75">
      <c r="E3511" s="9"/>
    </row>
    <row r="3512" ht="12.75">
      <c r="E3512" s="9"/>
    </row>
    <row r="3513" ht="12.75">
      <c r="E3513" s="9"/>
    </row>
    <row r="3514" ht="12.75">
      <c r="E3514" s="9"/>
    </row>
    <row r="3515" ht="12.75">
      <c r="E3515" s="9"/>
    </row>
    <row r="3516" ht="12.75">
      <c r="E3516" s="9"/>
    </row>
    <row r="3517" ht="12.75">
      <c r="E3517" s="9"/>
    </row>
    <row r="3518" ht="12.75">
      <c r="E3518" s="9"/>
    </row>
    <row r="3519" ht="12.75">
      <c r="E3519" s="9"/>
    </row>
    <row r="3520" ht="12.75">
      <c r="E3520" s="9"/>
    </row>
    <row r="3521" ht="12.75">
      <c r="E3521" s="9"/>
    </row>
    <row r="3522" ht="12.75">
      <c r="E3522" s="9"/>
    </row>
    <row r="3523" ht="12.75">
      <c r="E3523" s="9"/>
    </row>
    <row r="3524" ht="12.75">
      <c r="E3524" s="9"/>
    </row>
    <row r="3525" ht="12.75">
      <c r="E3525" s="9"/>
    </row>
    <row r="3526" ht="12.75">
      <c r="E3526" s="9"/>
    </row>
    <row r="3527" ht="12.75">
      <c r="E3527" s="9"/>
    </row>
    <row r="3528" ht="12.75">
      <c r="E3528" s="9"/>
    </row>
    <row r="3529" ht="12.75">
      <c r="E3529" s="9"/>
    </row>
    <row r="3530" ht="12.75">
      <c r="E3530" s="9"/>
    </row>
    <row r="3531" ht="12.75">
      <c r="E3531" s="9"/>
    </row>
    <row r="3532" ht="12.75">
      <c r="E3532" s="9"/>
    </row>
    <row r="3533" ht="12.75">
      <c r="E3533" s="9"/>
    </row>
    <row r="3534" ht="12.75">
      <c r="E3534" s="9"/>
    </row>
    <row r="3535" ht="12.75">
      <c r="E3535" s="9"/>
    </row>
    <row r="3536" ht="12.75">
      <c r="E3536" s="9"/>
    </row>
    <row r="3537" ht="12.75">
      <c r="E3537" s="9"/>
    </row>
    <row r="3538" ht="12.75">
      <c r="E3538" s="9"/>
    </row>
    <row r="3539" ht="12.75">
      <c r="E3539" s="9"/>
    </row>
    <row r="3540" ht="12.75">
      <c r="E3540" s="9"/>
    </row>
    <row r="3541" ht="12.75">
      <c r="E3541" s="9"/>
    </row>
    <row r="3542" ht="12.75">
      <c r="E3542" s="9"/>
    </row>
    <row r="3543" ht="12.75">
      <c r="E3543" s="9"/>
    </row>
    <row r="3544" ht="12.75">
      <c r="E3544" s="9"/>
    </row>
    <row r="3545" ht="12.75">
      <c r="E3545" s="9"/>
    </row>
    <row r="3546" ht="12.75">
      <c r="E3546" s="9"/>
    </row>
    <row r="3547" ht="12.75">
      <c r="E3547" s="9"/>
    </row>
    <row r="3548" ht="12.75">
      <c r="E3548" s="9"/>
    </row>
    <row r="3549" ht="12.75">
      <c r="E3549" s="9"/>
    </row>
    <row r="3550" ht="12.75">
      <c r="E3550" s="9"/>
    </row>
    <row r="3551" ht="12.75">
      <c r="E3551" s="9"/>
    </row>
    <row r="3552" ht="12.75">
      <c r="E3552" s="9"/>
    </row>
    <row r="3553" ht="12.75">
      <c r="E3553" s="9"/>
    </row>
    <row r="3554" ht="12.75">
      <c r="E3554" s="9"/>
    </row>
    <row r="3555" ht="12.75">
      <c r="E3555" s="9"/>
    </row>
    <row r="3556" ht="12.75">
      <c r="E3556" s="9"/>
    </row>
    <row r="3557" ht="12.75">
      <c r="E3557" s="9"/>
    </row>
    <row r="3558" ht="12.75">
      <c r="E3558" s="9"/>
    </row>
    <row r="3559" ht="12.75">
      <c r="E3559" s="9"/>
    </row>
    <row r="3560" ht="12.75">
      <c r="E3560" s="9"/>
    </row>
    <row r="3561" ht="12.75">
      <c r="E3561" s="9"/>
    </row>
    <row r="3562" ht="12.75">
      <c r="E3562" s="9"/>
    </row>
    <row r="3563" ht="12.75">
      <c r="E3563" s="9"/>
    </row>
    <row r="3564" ht="12.75">
      <c r="E3564" s="9"/>
    </row>
    <row r="3565" ht="12.75">
      <c r="E3565" s="9"/>
    </row>
    <row r="3566" ht="12.75">
      <c r="E3566" s="9"/>
    </row>
    <row r="3567" ht="12.75">
      <c r="E3567" s="9"/>
    </row>
    <row r="3568" ht="12.75">
      <c r="E3568" s="9"/>
    </row>
    <row r="3569" ht="12.75">
      <c r="E3569" s="9"/>
    </row>
    <row r="3570" ht="12.75">
      <c r="E3570" s="9"/>
    </row>
    <row r="3571" ht="12.75">
      <c r="E3571" s="9"/>
    </row>
    <row r="3572" ht="12.75">
      <c r="E3572" s="9"/>
    </row>
    <row r="3573" ht="12.75">
      <c r="E3573" s="9"/>
    </row>
    <row r="3574" ht="12.75">
      <c r="E3574" s="9"/>
    </row>
    <row r="3575" ht="12.75">
      <c r="E3575" s="9"/>
    </row>
    <row r="3576" ht="12.75">
      <c r="E3576" s="9"/>
    </row>
    <row r="3577" ht="12.75">
      <c r="E3577" s="9"/>
    </row>
    <row r="3578" ht="12.75">
      <c r="E3578" s="9"/>
    </row>
    <row r="3579" ht="12.75">
      <c r="E3579" s="9"/>
    </row>
    <row r="3580" ht="12.75">
      <c r="E3580" s="9"/>
    </row>
    <row r="3581" ht="12.75">
      <c r="E3581" s="9"/>
    </row>
    <row r="3582" ht="12.75">
      <c r="E3582" s="9"/>
    </row>
    <row r="3583" ht="12.75">
      <c r="E3583" s="9"/>
    </row>
    <row r="3584" ht="12.75">
      <c r="E3584" s="9"/>
    </row>
    <row r="3585" ht="12.75">
      <c r="E3585" s="9"/>
    </row>
    <row r="3586" ht="12.75">
      <c r="E3586" s="9"/>
    </row>
    <row r="3587" ht="12.75">
      <c r="E3587" s="9"/>
    </row>
    <row r="3588" ht="12.75">
      <c r="E3588" s="9"/>
    </row>
    <row r="3589" ht="12.75">
      <c r="E3589" s="9"/>
    </row>
    <row r="3590" ht="12.75">
      <c r="E3590" s="9"/>
    </row>
    <row r="3591" ht="12.75">
      <c r="E3591" s="9"/>
    </row>
    <row r="3592" ht="12.75">
      <c r="E3592" s="9"/>
    </row>
    <row r="3593" ht="12.75">
      <c r="E3593" s="9"/>
    </row>
    <row r="3594" ht="12.75">
      <c r="E3594" s="9"/>
    </row>
    <row r="3595" ht="12.75">
      <c r="E3595" s="9"/>
    </row>
    <row r="3596" ht="12.75">
      <c r="E3596" s="9"/>
    </row>
    <row r="3597" ht="12.75">
      <c r="E3597" s="9"/>
    </row>
    <row r="3598" ht="12.75">
      <c r="E3598" s="9"/>
    </row>
    <row r="3599" ht="12.75">
      <c r="E3599" s="9"/>
    </row>
    <row r="3600" ht="12.75">
      <c r="E3600" s="9"/>
    </row>
    <row r="3601" ht="12.75">
      <c r="E3601" s="9"/>
    </row>
    <row r="3602" ht="12.75">
      <c r="E3602" s="9"/>
    </row>
    <row r="3603" ht="12.75">
      <c r="E3603" s="9"/>
    </row>
    <row r="3604" ht="12.75">
      <c r="E3604" s="9"/>
    </row>
    <row r="3605" ht="12.75">
      <c r="E3605" s="9"/>
    </row>
    <row r="3606" ht="12.75">
      <c r="E3606" s="9"/>
    </row>
    <row r="3607" ht="12.75">
      <c r="E3607" s="9"/>
    </row>
    <row r="3608" ht="12.75">
      <c r="E3608" s="9"/>
    </row>
    <row r="3609" ht="12.75">
      <c r="E3609" s="9"/>
    </row>
    <row r="3610" ht="12.75">
      <c r="E3610" s="9"/>
    </row>
    <row r="3611" ht="12.75">
      <c r="E3611" s="9"/>
    </row>
    <row r="3612" ht="12.75">
      <c r="E3612" s="9"/>
    </row>
    <row r="3613" ht="12.75">
      <c r="E3613" s="9"/>
    </row>
    <row r="3614" ht="12.75">
      <c r="E3614" s="9"/>
    </row>
    <row r="3615" ht="12.75">
      <c r="E3615" s="9"/>
    </row>
    <row r="3616" ht="12.75">
      <c r="E3616" s="9"/>
    </row>
    <row r="3617" ht="12.75">
      <c r="E3617" s="9"/>
    </row>
    <row r="3618" ht="12.75">
      <c r="E3618" s="9"/>
    </row>
    <row r="3619" ht="12.75">
      <c r="E3619" s="9"/>
    </row>
    <row r="3620" ht="12.75">
      <c r="E3620" s="9"/>
    </row>
    <row r="3621" ht="12.75">
      <c r="E3621" s="9"/>
    </row>
    <row r="3622" ht="12.75">
      <c r="E3622" s="9"/>
    </row>
    <row r="3623" ht="12.75">
      <c r="E3623" s="9"/>
    </row>
    <row r="3624" ht="12.75">
      <c r="E3624" s="9"/>
    </row>
    <row r="3625" ht="12.75">
      <c r="E3625" s="9"/>
    </row>
    <row r="3626" ht="12.75">
      <c r="E3626" s="9"/>
    </row>
    <row r="3627" ht="12.75">
      <c r="E3627" s="9"/>
    </row>
    <row r="3628" ht="12.75">
      <c r="E3628" s="9"/>
    </row>
    <row r="3629" ht="12.75">
      <c r="E3629" s="9"/>
    </row>
    <row r="3630" ht="12.75">
      <c r="E3630" s="9"/>
    </row>
    <row r="3631" ht="12.75">
      <c r="E3631" s="9"/>
    </row>
    <row r="3632" ht="12.75">
      <c r="E3632" s="9"/>
    </row>
    <row r="3633" ht="12.75">
      <c r="E3633" s="9"/>
    </row>
    <row r="3634" ht="12.75">
      <c r="E3634" s="9"/>
    </row>
    <row r="3635" ht="12.75">
      <c r="E3635" s="9"/>
    </row>
    <row r="3636" ht="12.75">
      <c r="E3636" s="9"/>
    </row>
    <row r="3637" ht="12.75">
      <c r="E3637" s="9"/>
    </row>
    <row r="3638" ht="12.75">
      <c r="E3638" s="9"/>
    </row>
    <row r="3639" ht="12.75">
      <c r="E3639" s="9"/>
    </row>
    <row r="3640" ht="12.75">
      <c r="E3640" s="9"/>
    </row>
    <row r="3641" ht="12.75">
      <c r="E3641" s="9"/>
    </row>
    <row r="3642" ht="12.75">
      <c r="E3642" s="9"/>
    </row>
    <row r="3643" ht="12.75">
      <c r="E3643" s="9"/>
    </row>
    <row r="3644" ht="12.75">
      <c r="E3644" s="9"/>
    </row>
    <row r="3645" ht="12.75">
      <c r="E3645" s="9"/>
    </row>
    <row r="3646" ht="12.75">
      <c r="E3646" s="9"/>
    </row>
    <row r="3647" ht="12.75">
      <c r="E3647" s="9"/>
    </row>
    <row r="3648" ht="12.75">
      <c r="E3648" s="9"/>
    </row>
    <row r="3649" ht="12.75">
      <c r="E3649" s="9"/>
    </row>
    <row r="3650" ht="12.75">
      <c r="E3650" s="9"/>
    </row>
    <row r="3651" ht="12.75">
      <c r="E3651" s="9"/>
    </row>
    <row r="3652" ht="12.75">
      <c r="E3652" s="9"/>
    </row>
    <row r="3653" ht="12.75">
      <c r="E3653" s="9"/>
    </row>
    <row r="3654" ht="12.75">
      <c r="E3654" s="9"/>
    </row>
    <row r="3655" ht="12.75">
      <c r="E3655" s="9"/>
    </row>
    <row r="3656" ht="12.75">
      <c r="E3656" s="9"/>
    </row>
    <row r="3657" ht="12.75">
      <c r="E3657" s="9"/>
    </row>
    <row r="3658" ht="12.75">
      <c r="E3658" s="9"/>
    </row>
    <row r="3659" ht="12.75">
      <c r="E3659" s="9"/>
    </row>
    <row r="3660" ht="12.75">
      <c r="E3660" s="9"/>
    </row>
    <row r="3661" ht="12.75">
      <c r="E3661" s="9"/>
    </row>
    <row r="3662" ht="12.75">
      <c r="E3662" s="9"/>
    </row>
    <row r="3663" ht="12.75">
      <c r="E3663" s="9"/>
    </row>
    <row r="3664" ht="12.75">
      <c r="E3664" s="9"/>
    </row>
    <row r="3665" ht="12.75">
      <c r="E3665" s="9"/>
    </row>
    <row r="3666" ht="12.75">
      <c r="E3666" s="9"/>
    </row>
    <row r="3667" ht="12.75">
      <c r="E3667" s="9"/>
    </row>
    <row r="3668" ht="12.75">
      <c r="E3668" s="9"/>
    </row>
    <row r="3669" ht="12.75">
      <c r="E3669" s="9"/>
    </row>
    <row r="3670" ht="12.75">
      <c r="E3670" s="9"/>
    </row>
    <row r="3671" ht="12.75">
      <c r="E3671" s="9"/>
    </row>
    <row r="3672" ht="12.75">
      <c r="E3672" s="9"/>
    </row>
    <row r="3673" ht="12.75">
      <c r="E3673" s="9"/>
    </row>
    <row r="3674" ht="12.75">
      <c r="E3674" s="9"/>
    </row>
    <row r="3675" ht="12.75">
      <c r="E3675" s="9"/>
    </row>
    <row r="3676" ht="12.75">
      <c r="E3676" s="9"/>
    </row>
    <row r="3677" ht="12.75">
      <c r="E3677" s="9"/>
    </row>
    <row r="3678" ht="12.75">
      <c r="E3678" s="9"/>
    </row>
    <row r="3679" ht="12.75">
      <c r="E3679" s="9"/>
    </row>
    <row r="3680" ht="12.75">
      <c r="E3680" s="9"/>
    </row>
    <row r="3681" ht="12.75">
      <c r="E3681" s="9"/>
    </row>
    <row r="3682" ht="12.75">
      <c r="E3682" s="9"/>
    </row>
    <row r="3683" ht="12.75">
      <c r="E3683" s="9"/>
    </row>
    <row r="3684" ht="12.75">
      <c r="E3684" s="9"/>
    </row>
    <row r="3685" ht="12.75">
      <c r="E3685" s="9"/>
    </row>
    <row r="3686" ht="12.75">
      <c r="E3686" s="9"/>
    </row>
    <row r="3687" ht="12.75">
      <c r="E3687" s="9"/>
    </row>
    <row r="3688" ht="12.75">
      <c r="E3688" s="9"/>
    </row>
    <row r="3689" ht="12.75">
      <c r="E3689" s="9"/>
    </row>
    <row r="3690" ht="12.75">
      <c r="E3690" s="9"/>
    </row>
    <row r="3691" ht="12.75">
      <c r="E3691" s="9"/>
    </row>
    <row r="3692" ht="12.75">
      <c r="E3692" s="9"/>
    </row>
    <row r="3693" ht="12.75">
      <c r="E3693" s="9"/>
    </row>
    <row r="3694" ht="12.75">
      <c r="E3694" s="9"/>
    </row>
    <row r="3695" ht="12.75">
      <c r="E3695" s="9"/>
    </row>
    <row r="3696" ht="12.75">
      <c r="E3696" s="9"/>
    </row>
    <row r="3697" ht="12.75">
      <c r="E3697" s="9"/>
    </row>
    <row r="3698" ht="12.75">
      <c r="E3698" s="9"/>
    </row>
    <row r="3699" ht="12.75">
      <c r="E3699" s="9"/>
    </row>
    <row r="3700" ht="12.75">
      <c r="E3700" s="9"/>
    </row>
    <row r="3701" ht="12.75">
      <c r="E3701" s="9"/>
    </row>
    <row r="3702" ht="12.75">
      <c r="E3702" s="9"/>
    </row>
    <row r="3703" ht="12.75">
      <c r="E3703" s="9"/>
    </row>
    <row r="3704" ht="12.75">
      <c r="E3704" s="9"/>
    </row>
    <row r="3705" ht="12.75">
      <c r="E3705" s="9"/>
    </row>
    <row r="3706" ht="12.75">
      <c r="E3706" s="9"/>
    </row>
    <row r="3707" ht="12.75">
      <c r="E3707" s="9"/>
    </row>
    <row r="3708" ht="12.75">
      <c r="E3708" s="9"/>
    </row>
    <row r="3709" ht="12.75">
      <c r="E3709" s="9"/>
    </row>
    <row r="3710" ht="12.75">
      <c r="E3710" s="9"/>
    </row>
    <row r="3711" ht="12.75">
      <c r="E3711" s="9"/>
    </row>
    <row r="3712" ht="12.75">
      <c r="E3712" s="9"/>
    </row>
    <row r="3713" ht="12.75">
      <c r="E3713" s="9"/>
    </row>
    <row r="3714" ht="12.75">
      <c r="E3714" s="9"/>
    </row>
    <row r="3715" ht="12.75">
      <c r="E3715" s="9"/>
    </row>
    <row r="3716" ht="12.75">
      <c r="E3716" s="9"/>
    </row>
    <row r="3717" ht="12.75">
      <c r="E3717" s="9"/>
    </row>
    <row r="3718" ht="12.75">
      <c r="E3718" s="9"/>
    </row>
    <row r="3719" ht="12.75">
      <c r="E3719" s="9"/>
    </row>
    <row r="3720" ht="12.75">
      <c r="E3720" s="9"/>
    </row>
    <row r="3721" ht="12.75">
      <c r="E3721" s="9"/>
    </row>
    <row r="3722" ht="12.75">
      <c r="E3722" s="9"/>
    </row>
    <row r="3723" ht="12.75">
      <c r="E3723" s="9"/>
    </row>
    <row r="3724" ht="12.75">
      <c r="E3724" s="9"/>
    </row>
    <row r="3725" ht="12.75">
      <c r="E3725" s="9"/>
    </row>
    <row r="3726" ht="12.75">
      <c r="E3726" s="9"/>
    </row>
    <row r="3727" ht="12.75">
      <c r="E3727" s="9"/>
    </row>
    <row r="3728" ht="12.75">
      <c r="E3728" s="9"/>
    </row>
    <row r="3729" ht="12.75">
      <c r="E3729" s="9"/>
    </row>
    <row r="3730" ht="12.75">
      <c r="E3730" s="9"/>
    </row>
    <row r="3731" ht="12.75">
      <c r="E3731" s="9"/>
    </row>
    <row r="3732" ht="12.75">
      <c r="E3732" s="9"/>
    </row>
    <row r="3733" ht="12.75">
      <c r="E3733" s="9"/>
    </row>
    <row r="3734" ht="12.75">
      <c r="E3734" s="9"/>
    </row>
    <row r="3735" ht="12.75">
      <c r="E3735" s="9"/>
    </row>
    <row r="3736" ht="12.75">
      <c r="E3736" s="9"/>
    </row>
    <row r="3737" ht="12.75">
      <c r="E3737" s="9"/>
    </row>
    <row r="3738" ht="12.75">
      <c r="E3738" s="9"/>
    </row>
    <row r="3739" ht="12.75">
      <c r="E3739" s="9"/>
    </row>
    <row r="3740" ht="12.75">
      <c r="E3740" s="9"/>
    </row>
    <row r="3741" ht="12.75">
      <c r="E3741" s="9"/>
    </row>
    <row r="3742" ht="12.75">
      <c r="E3742" s="9"/>
    </row>
    <row r="3743" ht="12.75">
      <c r="E3743" s="9"/>
    </row>
    <row r="3744" ht="12.75">
      <c r="E3744" s="9"/>
    </row>
    <row r="3745" ht="12.75">
      <c r="E3745" s="9"/>
    </row>
    <row r="3746" ht="12.75">
      <c r="E3746" s="9"/>
    </row>
    <row r="3747" ht="12.75">
      <c r="E3747" s="9"/>
    </row>
    <row r="3748" ht="12.75">
      <c r="E3748" s="9"/>
    </row>
    <row r="3749" ht="12.75">
      <c r="E3749" s="9"/>
    </row>
    <row r="3750" ht="12.75">
      <c r="E3750" s="9"/>
    </row>
    <row r="3751" ht="12.75">
      <c r="E3751" s="9"/>
    </row>
    <row r="3752" ht="12.75">
      <c r="E3752" s="9"/>
    </row>
    <row r="3753" ht="12.75">
      <c r="E3753" s="9"/>
    </row>
    <row r="3754" ht="12.75">
      <c r="E3754" s="9"/>
    </row>
    <row r="3755" ht="12.75">
      <c r="E3755" s="9"/>
    </row>
    <row r="3756" ht="12.75">
      <c r="E3756" s="9"/>
    </row>
    <row r="3757" ht="12.75">
      <c r="E3757" s="9"/>
    </row>
    <row r="3758" ht="12.75">
      <c r="E3758" s="9"/>
    </row>
    <row r="3759" ht="12.75">
      <c r="E3759" s="9"/>
    </row>
    <row r="3760" ht="12.75">
      <c r="E3760" s="9"/>
    </row>
    <row r="3761" ht="12.75">
      <c r="E3761" s="9"/>
    </row>
    <row r="3762" ht="12.75">
      <c r="E3762" s="9"/>
    </row>
    <row r="3763" ht="12.75">
      <c r="E3763" s="9"/>
    </row>
    <row r="3764" ht="12.75">
      <c r="E3764" s="9"/>
    </row>
    <row r="3765" ht="12.75">
      <c r="E3765" s="9"/>
    </row>
    <row r="3766" ht="12.75">
      <c r="E3766" s="9"/>
    </row>
    <row r="3767" ht="12.75">
      <c r="E3767" s="9"/>
    </row>
    <row r="3768" ht="12.75">
      <c r="E3768" s="9"/>
    </row>
    <row r="3769" ht="12.75">
      <c r="E3769" s="9"/>
    </row>
    <row r="3770" ht="12.75">
      <c r="E3770" s="9"/>
    </row>
    <row r="3771" ht="12.75">
      <c r="E3771" s="9"/>
    </row>
    <row r="3772" ht="12.75">
      <c r="E3772" s="9"/>
    </row>
    <row r="3773" ht="12.75">
      <c r="E3773" s="9"/>
    </row>
    <row r="3774" ht="12.75">
      <c r="E3774" s="9"/>
    </row>
    <row r="3775" ht="12.75">
      <c r="E3775" s="9"/>
    </row>
    <row r="3776" ht="12.75">
      <c r="E3776" s="9"/>
    </row>
    <row r="3777" ht="12.75">
      <c r="E3777" s="9"/>
    </row>
    <row r="3778" ht="12.75">
      <c r="E3778" s="9"/>
    </row>
    <row r="3779" ht="12.75">
      <c r="E3779" s="9"/>
    </row>
    <row r="3780" ht="12.75">
      <c r="E3780" s="9"/>
    </row>
    <row r="3781" ht="12.75">
      <c r="E3781" s="9"/>
    </row>
    <row r="3782" ht="12.75">
      <c r="E3782" s="9"/>
    </row>
    <row r="3783" ht="12.75">
      <c r="E3783" s="9"/>
    </row>
    <row r="3784" ht="12.75">
      <c r="E3784" s="9"/>
    </row>
    <row r="3785" ht="12.75">
      <c r="E3785" s="9"/>
    </row>
    <row r="3786" ht="12.75">
      <c r="E3786" s="9"/>
    </row>
    <row r="3787" ht="12.75">
      <c r="E3787" s="9"/>
    </row>
    <row r="3788" ht="12.75">
      <c r="E3788" s="9"/>
    </row>
    <row r="3789" ht="12.75">
      <c r="E3789" s="9"/>
    </row>
    <row r="3790" ht="12.75">
      <c r="E3790" s="9"/>
    </row>
    <row r="3791" ht="12.75">
      <c r="E3791" s="9"/>
    </row>
    <row r="3792" ht="12.75">
      <c r="E3792" s="9"/>
    </row>
    <row r="3793" ht="12.75">
      <c r="E3793" s="9"/>
    </row>
    <row r="3794" ht="12.75">
      <c r="E3794" s="9"/>
    </row>
    <row r="3795" ht="12.75">
      <c r="E3795" s="9"/>
    </row>
    <row r="3796" ht="12.75">
      <c r="E3796" s="9"/>
    </row>
    <row r="3797" ht="12.75">
      <c r="E3797" s="9"/>
    </row>
    <row r="3798" ht="12.75">
      <c r="E3798" s="9"/>
    </row>
    <row r="3799" ht="12.75">
      <c r="E3799" s="9"/>
    </row>
    <row r="3800" ht="12.75">
      <c r="E3800" s="9"/>
    </row>
    <row r="3801" ht="12.75">
      <c r="E3801" s="9"/>
    </row>
    <row r="3802" ht="12.75">
      <c r="E3802" s="9"/>
    </row>
    <row r="3803" ht="12.75">
      <c r="E3803" s="9"/>
    </row>
    <row r="3804" ht="12.75">
      <c r="E3804" s="9"/>
    </row>
    <row r="3805" ht="12.75">
      <c r="E3805" s="9"/>
    </row>
    <row r="3806" ht="12.75">
      <c r="E3806" s="9"/>
    </row>
    <row r="3807" ht="12.75">
      <c r="E3807" s="9"/>
    </row>
    <row r="3808" ht="12.75">
      <c r="E3808" s="9"/>
    </row>
    <row r="3809" ht="12.75">
      <c r="E3809" s="9"/>
    </row>
    <row r="3810" ht="12.75">
      <c r="E3810" s="9"/>
    </row>
    <row r="3811" ht="12.75">
      <c r="E3811" s="9"/>
    </row>
    <row r="3812" ht="12.75">
      <c r="E3812" s="9"/>
    </row>
    <row r="3813" ht="12.75">
      <c r="E3813" s="9"/>
    </row>
    <row r="3814" ht="12.75">
      <c r="E3814" s="9"/>
    </row>
    <row r="3815" ht="12.75">
      <c r="E3815" s="9"/>
    </row>
    <row r="3816" ht="12.75">
      <c r="E3816" s="9"/>
    </row>
    <row r="3817" ht="12.75">
      <c r="E3817" s="9"/>
    </row>
    <row r="3818" ht="12.75">
      <c r="E3818" s="9"/>
    </row>
    <row r="3819" ht="12.75">
      <c r="E3819" s="9"/>
    </row>
    <row r="3820" ht="12.75">
      <c r="E3820" s="9"/>
    </row>
    <row r="3821" ht="12.75">
      <c r="E3821" s="9"/>
    </row>
    <row r="3822" ht="12.75">
      <c r="E3822" s="9"/>
    </row>
    <row r="3823" ht="12.75">
      <c r="E3823" s="9"/>
    </row>
    <row r="3824" ht="12.75">
      <c r="E3824" s="9"/>
    </row>
    <row r="3825" ht="12.75">
      <c r="E3825" s="9"/>
    </row>
    <row r="3826" ht="12.75">
      <c r="E3826" s="9"/>
    </row>
    <row r="3827" ht="12.75">
      <c r="E3827" s="9"/>
    </row>
    <row r="3828" ht="12.75">
      <c r="E3828" s="9"/>
    </row>
    <row r="3829" ht="12.75">
      <c r="E3829" s="9"/>
    </row>
    <row r="3830" ht="12.75">
      <c r="E3830" s="9"/>
    </row>
    <row r="3831" ht="12.75">
      <c r="E3831" s="9"/>
    </row>
    <row r="3832" ht="12.75">
      <c r="E3832" s="9"/>
    </row>
    <row r="3833" ht="12.75">
      <c r="E3833" s="9"/>
    </row>
    <row r="3834" ht="12.75">
      <c r="E3834" s="9"/>
    </row>
    <row r="3835" ht="12.75">
      <c r="E3835" s="9"/>
    </row>
    <row r="3836" ht="12.75">
      <c r="E3836" s="9"/>
    </row>
    <row r="3837" ht="12.75">
      <c r="E3837" s="9"/>
    </row>
    <row r="3838" ht="12.75">
      <c r="E3838" s="9"/>
    </row>
    <row r="3839" ht="12.75">
      <c r="E3839" s="9"/>
    </row>
    <row r="3840" ht="12.75">
      <c r="E3840" s="9"/>
    </row>
    <row r="3841" ht="12.75">
      <c r="E3841" s="9"/>
    </row>
    <row r="3842" ht="12.75">
      <c r="E3842" s="9"/>
    </row>
    <row r="3843" ht="12.75">
      <c r="E3843" s="9"/>
    </row>
    <row r="3844" ht="12.75">
      <c r="E3844" s="9"/>
    </row>
    <row r="3845" ht="12.75">
      <c r="E3845" s="9"/>
    </row>
    <row r="3846" ht="12.75">
      <c r="E3846" s="9"/>
    </row>
    <row r="3847" ht="12.75">
      <c r="E3847" s="9"/>
    </row>
    <row r="3848" ht="12.75">
      <c r="E3848" s="9"/>
    </row>
    <row r="3849" ht="12.75">
      <c r="E3849" s="9"/>
    </row>
    <row r="3850" ht="12.75">
      <c r="E3850" s="9"/>
    </row>
    <row r="3851" ht="12.75">
      <c r="E3851" s="9"/>
    </row>
    <row r="3852" ht="12.75">
      <c r="E3852" s="9"/>
    </row>
    <row r="3853" ht="12.75">
      <c r="E3853" s="9"/>
    </row>
    <row r="3854" ht="12.75">
      <c r="E3854" s="9"/>
    </row>
    <row r="3855" ht="12.75">
      <c r="E3855" s="9"/>
    </row>
    <row r="3856" ht="12.75">
      <c r="E3856" s="9"/>
    </row>
    <row r="3857" ht="12.75">
      <c r="E3857" s="9"/>
    </row>
    <row r="3858" ht="12.75">
      <c r="E3858" s="9"/>
    </row>
    <row r="3859" ht="12.75">
      <c r="E3859" s="9"/>
    </row>
    <row r="3860" ht="12.75">
      <c r="E3860" s="9"/>
    </row>
    <row r="3861" ht="12.75">
      <c r="E3861" s="9"/>
    </row>
    <row r="3862" ht="12.75">
      <c r="E3862" s="9"/>
    </row>
    <row r="3863" ht="12.75">
      <c r="E3863" s="9"/>
    </row>
    <row r="3864" ht="12.75">
      <c r="E3864" s="9"/>
    </row>
    <row r="3865" ht="12.75">
      <c r="E3865" s="9"/>
    </row>
    <row r="3866" ht="12.75">
      <c r="E3866" s="9"/>
    </row>
    <row r="3867" ht="12.75">
      <c r="E3867" s="9"/>
    </row>
    <row r="3868" ht="12.75">
      <c r="E3868" s="9"/>
    </row>
    <row r="3869" ht="12.75">
      <c r="E3869" s="9"/>
    </row>
    <row r="3870" ht="12.75">
      <c r="E3870" s="9"/>
    </row>
    <row r="3871" ht="12.75">
      <c r="E3871" s="9"/>
    </row>
    <row r="3872" ht="12.75">
      <c r="E3872" s="9"/>
    </row>
    <row r="3873" ht="12.75">
      <c r="E3873" s="9"/>
    </row>
    <row r="3874" ht="12.75">
      <c r="E3874" s="9"/>
    </row>
    <row r="3875" ht="12.75">
      <c r="E3875" s="9"/>
    </row>
    <row r="3876" ht="12.75">
      <c r="E3876" s="9"/>
    </row>
    <row r="3877" ht="12.75">
      <c r="E3877" s="9"/>
    </row>
    <row r="3878" ht="12.75">
      <c r="E3878" s="9"/>
    </row>
    <row r="3879" ht="12.75">
      <c r="E3879" s="9"/>
    </row>
    <row r="3880" ht="12.75">
      <c r="E3880" s="9"/>
    </row>
    <row r="3881" ht="12.75">
      <c r="E3881" s="9"/>
    </row>
    <row r="3882" ht="12.75">
      <c r="E3882" s="9"/>
    </row>
    <row r="3883" ht="12.75">
      <c r="E3883" s="9"/>
    </row>
    <row r="3884" ht="12.75">
      <c r="E3884" s="9"/>
    </row>
    <row r="3885" ht="12.75">
      <c r="E3885" s="9"/>
    </row>
    <row r="3886" ht="12.75">
      <c r="E3886" s="9"/>
    </row>
    <row r="3887" ht="12.75">
      <c r="E3887" s="9"/>
    </row>
    <row r="3888" ht="12.75">
      <c r="E3888" s="9"/>
    </row>
    <row r="3889" ht="12.75">
      <c r="E3889" s="9"/>
    </row>
    <row r="3890" ht="12.75">
      <c r="E3890" s="9"/>
    </row>
    <row r="3891" ht="12.75">
      <c r="E3891" s="9"/>
    </row>
    <row r="3892" ht="12.75">
      <c r="E3892" s="9"/>
    </row>
    <row r="3893" ht="12.75">
      <c r="E3893" s="9"/>
    </row>
    <row r="3894" ht="12.75">
      <c r="E3894" s="9"/>
    </row>
    <row r="3895" ht="12.75">
      <c r="E3895" s="9"/>
    </row>
    <row r="3896" ht="12.75">
      <c r="E3896" s="9"/>
    </row>
    <row r="3897" ht="12.75">
      <c r="E3897" s="9"/>
    </row>
    <row r="3898" ht="12.75">
      <c r="E3898" s="9"/>
    </row>
    <row r="3899" ht="12.75">
      <c r="E3899" s="9"/>
    </row>
    <row r="3900" ht="12.75">
      <c r="E3900" s="9"/>
    </row>
    <row r="3901" ht="12.75">
      <c r="E3901" s="9"/>
    </row>
    <row r="3902" ht="12.75">
      <c r="E3902" s="9"/>
    </row>
    <row r="3903" ht="12.75">
      <c r="E3903" s="9"/>
    </row>
    <row r="3904" ht="12.75">
      <c r="E3904" s="9"/>
    </row>
    <row r="3905" ht="12.75">
      <c r="E3905" s="9"/>
    </row>
    <row r="3906" ht="12.75">
      <c r="E3906" s="9"/>
    </row>
    <row r="3907" ht="12.75">
      <c r="E3907" s="9"/>
    </row>
    <row r="3908" ht="12.75">
      <c r="E3908" s="9"/>
    </row>
    <row r="3909" ht="12.75">
      <c r="E3909" s="9"/>
    </row>
    <row r="3910" ht="12.75">
      <c r="E3910" s="9"/>
    </row>
    <row r="3911" ht="12.75">
      <c r="E3911" s="9"/>
    </row>
    <row r="3912" ht="12.75">
      <c r="E3912" s="9"/>
    </row>
    <row r="3913" ht="12.75">
      <c r="E3913" s="9"/>
    </row>
    <row r="3914" ht="12.75">
      <c r="E3914" s="9"/>
    </row>
    <row r="3915" ht="12.75">
      <c r="E3915" s="9"/>
    </row>
    <row r="3916" ht="12.75">
      <c r="E3916" s="9"/>
    </row>
    <row r="3917" ht="12.75">
      <c r="E3917" s="9"/>
    </row>
    <row r="3918" ht="12.75">
      <c r="E3918" s="9"/>
    </row>
    <row r="3919" ht="12.75">
      <c r="E3919" s="9"/>
    </row>
    <row r="3920" ht="12.75">
      <c r="E3920" s="9"/>
    </row>
    <row r="3921" ht="12.75">
      <c r="E3921" s="9"/>
    </row>
    <row r="3922" ht="12.75">
      <c r="E3922" s="9"/>
    </row>
    <row r="3923" ht="12.75">
      <c r="E3923" s="9"/>
    </row>
    <row r="3924" ht="12.75">
      <c r="E3924" s="9"/>
    </row>
    <row r="3925" ht="12.75">
      <c r="E3925" s="9"/>
    </row>
    <row r="3926" ht="12.75">
      <c r="E3926" s="9"/>
    </row>
    <row r="3927" ht="12.75">
      <c r="E3927" s="9"/>
    </row>
    <row r="3928" ht="12.75">
      <c r="E3928" s="9"/>
    </row>
    <row r="3929" ht="12.75">
      <c r="E3929" s="9"/>
    </row>
    <row r="3930" ht="12.75">
      <c r="E3930" s="9"/>
    </row>
    <row r="3931" ht="12.75">
      <c r="E3931" s="9"/>
    </row>
    <row r="3932" ht="12.75">
      <c r="E3932" s="9"/>
    </row>
    <row r="3933" ht="12.75">
      <c r="E3933" s="9"/>
    </row>
    <row r="3934" ht="12.75">
      <c r="E3934" s="9"/>
    </row>
    <row r="3935" ht="12.75">
      <c r="E3935" s="9"/>
    </row>
    <row r="3936" ht="12.75">
      <c r="E3936" s="9"/>
    </row>
    <row r="3937" ht="12.75">
      <c r="E3937" s="9"/>
    </row>
    <row r="3938" ht="12.75">
      <c r="E3938" s="9"/>
    </row>
    <row r="3939" ht="12.75">
      <c r="E3939" s="9"/>
    </row>
    <row r="3940" ht="12.75">
      <c r="E3940" s="9"/>
    </row>
    <row r="3941" ht="12.75">
      <c r="E3941" s="9"/>
    </row>
    <row r="3942" ht="12.75">
      <c r="E3942" s="9"/>
    </row>
    <row r="3943" ht="12.75">
      <c r="E3943" s="9"/>
    </row>
    <row r="3944" ht="12.75">
      <c r="E3944" s="9"/>
    </row>
    <row r="3945" ht="12.75">
      <c r="E3945" s="9"/>
    </row>
    <row r="3946" ht="12.75">
      <c r="E3946" s="9"/>
    </row>
    <row r="3947" ht="12.75">
      <c r="E3947" s="9"/>
    </row>
    <row r="3948" ht="12.75">
      <c r="E3948" s="9"/>
    </row>
    <row r="3949" ht="12.75">
      <c r="E3949" s="9"/>
    </row>
    <row r="3950" ht="12.75">
      <c r="E3950" s="9"/>
    </row>
    <row r="3951" ht="12.75">
      <c r="E3951" s="9"/>
    </row>
    <row r="3952" ht="12.75">
      <c r="E3952" s="9"/>
    </row>
    <row r="3953" ht="12.75">
      <c r="E3953" s="9"/>
    </row>
    <row r="3954" ht="12.75">
      <c r="E3954" s="9"/>
    </row>
    <row r="3955" ht="12.75">
      <c r="E3955" s="9"/>
    </row>
    <row r="3956" ht="12.75">
      <c r="E3956" s="9"/>
    </row>
    <row r="3957" ht="12.75">
      <c r="E3957" s="9"/>
    </row>
    <row r="3958" ht="12.75">
      <c r="E3958" s="9"/>
    </row>
    <row r="3959" ht="12.75">
      <c r="E3959" s="9"/>
    </row>
    <row r="3960" ht="12.75">
      <c r="E3960" s="9"/>
    </row>
    <row r="3961" ht="12.75">
      <c r="E3961" s="9"/>
    </row>
    <row r="3962" ht="12.75">
      <c r="E3962" s="9"/>
    </row>
    <row r="3963" ht="12.75">
      <c r="E3963" s="9"/>
    </row>
    <row r="3964" ht="12.75">
      <c r="E3964" s="9"/>
    </row>
    <row r="3965" ht="12.75">
      <c r="E3965" s="9"/>
    </row>
    <row r="3966" ht="12.75">
      <c r="E3966" s="9"/>
    </row>
    <row r="3967" ht="12.75">
      <c r="E3967" s="9"/>
    </row>
    <row r="3968" ht="12.75">
      <c r="E3968" s="9"/>
    </row>
    <row r="3969" ht="12.75">
      <c r="E3969" s="9"/>
    </row>
    <row r="3970" ht="12.75">
      <c r="E3970" s="9"/>
    </row>
    <row r="3971" ht="12.75">
      <c r="E3971" s="9"/>
    </row>
    <row r="3972" ht="12.75">
      <c r="E3972" s="9"/>
    </row>
    <row r="3973" ht="12.75">
      <c r="E3973" s="9"/>
    </row>
    <row r="3974" ht="12.75">
      <c r="E3974" s="9"/>
    </row>
    <row r="3975" ht="12.75">
      <c r="E3975" s="9"/>
    </row>
    <row r="3976" ht="12.75">
      <c r="E3976" s="9"/>
    </row>
    <row r="3977" ht="12.75">
      <c r="E3977" s="9"/>
    </row>
    <row r="3978" ht="12.75">
      <c r="E3978" s="9"/>
    </row>
    <row r="3979" ht="12.75">
      <c r="E3979" s="9"/>
    </row>
    <row r="3980" ht="12.75">
      <c r="E3980" s="9"/>
    </row>
    <row r="3981" ht="12.75">
      <c r="E3981" s="9"/>
    </row>
    <row r="3982" ht="12.75">
      <c r="E3982" s="9"/>
    </row>
    <row r="3983" ht="12.75">
      <c r="E3983" s="9"/>
    </row>
    <row r="3984" ht="12.75">
      <c r="E3984" s="9"/>
    </row>
    <row r="3985" ht="12.75">
      <c r="E3985" s="9"/>
    </row>
    <row r="3986" ht="12.75">
      <c r="E3986" s="9"/>
    </row>
    <row r="3987" ht="12.75">
      <c r="E3987" s="9"/>
    </row>
    <row r="3988" ht="12.75">
      <c r="E3988" s="9"/>
    </row>
    <row r="3989" ht="12.75">
      <c r="E3989" s="9"/>
    </row>
    <row r="3990" ht="12.75">
      <c r="E3990" s="9"/>
    </row>
    <row r="3991" ht="12.75">
      <c r="E3991" s="9"/>
    </row>
    <row r="3992" ht="12.75">
      <c r="E3992" s="9"/>
    </row>
    <row r="3993" ht="12.75">
      <c r="E3993" s="9"/>
    </row>
    <row r="3994" ht="12.75">
      <c r="E3994" s="9"/>
    </row>
    <row r="3995" ht="12.75">
      <c r="E3995" s="9"/>
    </row>
    <row r="3996" ht="12.75">
      <c r="E3996" s="9"/>
    </row>
    <row r="3997" ht="12.75">
      <c r="E3997" s="9"/>
    </row>
    <row r="3998" ht="12.75">
      <c r="E3998" s="9"/>
    </row>
    <row r="3999" ht="12.75">
      <c r="E3999" s="9"/>
    </row>
    <row r="4000" ht="12.75">
      <c r="E4000" s="9"/>
    </row>
    <row r="4001" ht="12.75">
      <c r="E4001" s="9"/>
    </row>
    <row r="4002" ht="12.75">
      <c r="E4002" s="9"/>
    </row>
    <row r="4003" ht="12.75">
      <c r="E4003" s="9"/>
    </row>
    <row r="4004" ht="12.75">
      <c r="E4004" s="9"/>
    </row>
    <row r="4005" ht="12.75">
      <c r="E4005" s="9"/>
    </row>
    <row r="4006" ht="12.75">
      <c r="E4006" s="9"/>
    </row>
    <row r="4007" ht="12.75">
      <c r="E4007" s="9"/>
    </row>
    <row r="4008" ht="12.75">
      <c r="E4008" s="9"/>
    </row>
    <row r="4009" ht="12.75">
      <c r="E4009" s="9"/>
    </row>
    <row r="4010" ht="12.75">
      <c r="E4010" s="9"/>
    </row>
    <row r="4011" ht="12.75">
      <c r="E4011" s="9"/>
    </row>
    <row r="4012" ht="12.75">
      <c r="E4012" s="9"/>
    </row>
    <row r="4013" ht="12.75">
      <c r="E4013" s="9"/>
    </row>
    <row r="4014" ht="12.75">
      <c r="E4014" s="9"/>
    </row>
    <row r="4015" ht="12.75">
      <c r="E4015" s="9"/>
    </row>
    <row r="4016" ht="12.75">
      <c r="E4016" s="9"/>
    </row>
    <row r="4017" ht="12.75">
      <c r="E4017" s="9"/>
    </row>
    <row r="4018" ht="12.75">
      <c r="E4018" s="9"/>
    </row>
    <row r="4019" ht="12.75">
      <c r="E4019" s="9"/>
    </row>
    <row r="4020" ht="12.75">
      <c r="E4020" s="9"/>
    </row>
    <row r="4021" ht="12.75">
      <c r="E4021" s="9"/>
    </row>
    <row r="4022" ht="12.75">
      <c r="E4022" s="9"/>
    </row>
    <row r="4023" ht="12.75">
      <c r="E4023" s="9"/>
    </row>
    <row r="4024" ht="12.75">
      <c r="E4024" s="9"/>
    </row>
    <row r="4025" ht="12.75">
      <c r="E4025" s="9"/>
    </row>
    <row r="4026" ht="12.75">
      <c r="E4026" s="9"/>
    </row>
    <row r="4027" ht="12.75">
      <c r="E4027" s="9"/>
    </row>
    <row r="4028" ht="12.75">
      <c r="E4028" s="9"/>
    </row>
    <row r="4029" ht="12.75">
      <c r="E4029" s="9"/>
    </row>
    <row r="4030" ht="12.75">
      <c r="E4030" s="9"/>
    </row>
    <row r="4031" ht="12.75">
      <c r="E4031" s="9"/>
    </row>
    <row r="4032" ht="12.75">
      <c r="E4032" s="9"/>
    </row>
    <row r="4033" ht="12.75">
      <c r="E4033" s="9"/>
    </row>
    <row r="4034" ht="12.75">
      <c r="E4034" s="9"/>
    </row>
    <row r="4035" ht="12.75">
      <c r="E4035" s="9"/>
    </row>
    <row r="4036" ht="12.75">
      <c r="E4036" s="9"/>
    </row>
    <row r="4037" ht="12.75">
      <c r="E4037" s="9"/>
    </row>
    <row r="4038" ht="12.75">
      <c r="E4038" s="9"/>
    </row>
    <row r="4039" ht="12.75">
      <c r="E4039" s="9"/>
    </row>
    <row r="4040" ht="12.75">
      <c r="E4040" s="9"/>
    </row>
    <row r="4041" ht="12.75">
      <c r="E4041" s="9"/>
    </row>
    <row r="4042" ht="12.75">
      <c r="E4042" s="9"/>
    </row>
    <row r="4043" ht="12.75">
      <c r="E4043" s="9"/>
    </row>
    <row r="4044" ht="12.75">
      <c r="E4044" s="9"/>
    </row>
    <row r="4045" ht="12.75">
      <c r="E4045" s="9"/>
    </row>
    <row r="4046" ht="12.75">
      <c r="E4046" s="9"/>
    </row>
    <row r="4047" ht="12.75">
      <c r="E4047" s="9"/>
    </row>
    <row r="4048" ht="12.75">
      <c r="E4048" s="9"/>
    </row>
    <row r="4049" ht="12.75">
      <c r="E4049" s="9"/>
    </row>
    <row r="4050" ht="12.75">
      <c r="E4050" s="9"/>
    </row>
    <row r="4051" ht="12.75">
      <c r="E4051" s="9"/>
    </row>
    <row r="4052" ht="12.75">
      <c r="E4052" s="9"/>
    </row>
    <row r="4053" ht="12.75">
      <c r="E4053" s="9"/>
    </row>
    <row r="4054" ht="12.75">
      <c r="E4054" s="9"/>
    </row>
    <row r="4055" ht="12.75">
      <c r="E4055" s="9"/>
    </row>
    <row r="4056" ht="12.75">
      <c r="E4056" s="9"/>
    </row>
    <row r="4057" ht="12.75">
      <c r="E4057" s="9"/>
    </row>
    <row r="4058" ht="12.75">
      <c r="E4058" s="9"/>
    </row>
    <row r="4059" ht="12.75">
      <c r="E4059" s="9"/>
    </row>
    <row r="4060" ht="12.75">
      <c r="E4060" s="9"/>
    </row>
    <row r="4061" ht="12.75">
      <c r="E4061" s="9"/>
    </row>
    <row r="4062" ht="12.75">
      <c r="E4062" s="9"/>
    </row>
    <row r="4063" ht="12.75">
      <c r="E4063" s="9"/>
    </row>
    <row r="4064" ht="12.75">
      <c r="E4064" s="9"/>
    </row>
    <row r="4065" ht="12.75">
      <c r="E4065" s="9"/>
    </row>
    <row r="4066" ht="12.75">
      <c r="E4066" s="9"/>
    </row>
    <row r="4067" ht="12.75">
      <c r="E4067" s="9"/>
    </row>
    <row r="4068" ht="12.75">
      <c r="E4068" s="9"/>
    </row>
    <row r="4069" ht="12.75">
      <c r="E4069" s="9"/>
    </row>
    <row r="4070" ht="12.75">
      <c r="E4070" s="9"/>
    </row>
    <row r="4071" ht="12.75">
      <c r="E4071" s="9"/>
    </row>
    <row r="4072" ht="12.75">
      <c r="E4072" s="9"/>
    </row>
    <row r="4073" ht="12.75">
      <c r="E4073" s="9"/>
    </row>
    <row r="4074" ht="12.75">
      <c r="E4074" s="9"/>
    </row>
    <row r="4075" ht="12.75">
      <c r="E4075" s="9"/>
    </row>
    <row r="4076" ht="12.75">
      <c r="E4076" s="9"/>
    </row>
    <row r="4077" ht="12.75">
      <c r="E4077" s="9"/>
    </row>
    <row r="4078" ht="12.75">
      <c r="E4078" s="9"/>
    </row>
    <row r="4079" ht="12.75">
      <c r="E4079" s="9"/>
    </row>
    <row r="4080" ht="12.75">
      <c r="E4080" s="9"/>
    </row>
    <row r="4081" ht="12.75">
      <c r="E4081" s="9"/>
    </row>
    <row r="4082" ht="12.75">
      <c r="E4082" s="9"/>
    </row>
    <row r="4083" ht="12.75">
      <c r="E4083" s="9"/>
    </row>
    <row r="4084" ht="12.75">
      <c r="E4084" s="9"/>
    </row>
    <row r="4085" ht="12.75">
      <c r="E4085" s="9"/>
    </row>
    <row r="4086" ht="12.75">
      <c r="E4086" s="9"/>
    </row>
    <row r="4087" ht="12.75">
      <c r="E4087" s="9"/>
    </row>
    <row r="4088" ht="12.75">
      <c r="E4088" s="9"/>
    </row>
    <row r="4089" ht="12.75">
      <c r="E4089" s="9"/>
    </row>
    <row r="4090" ht="12.75">
      <c r="E4090" s="9"/>
    </row>
    <row r="4091" ht="12.75">
      <c r="E4091" s="9"/>
    </row>
    <row r="4092" ht="12.75">
      <c r="E4092" s="9"/>
    </row>
    <row r="4093" ht="12.75">
      <c r="E4093" s="9"/>
    </row>
    <row r="4094" ht="12.75">
      <c r="E4094" s="9"/>
    </row>
    <row r="4095" ht="12.75">
      <c r="E4095" s="9"/>
    </row>
    <row r="4096" ht="12.75">
      <c r="E4096" s="9"/>
    </row>
    <row r="4097" ht="12.75">
      <c r="E4097" s="9"/>
    </row>
    <row r="4098" ht="12.75">
      <c r="E4098" s="9"/>
    </row>
    <row r="4099" ht="12.75">
      <c r="E4099" s="9"/>
    </row>
    <row r="4100" ht="12.75">
      <c r="E4100" s="9"/>
    </row>
    <row r="4101" ht="12.75">
      <c r="E4101" s="9"/>
    </row>
    <row r="4102" ht="12.75">
      <c r="E4102" s="9"/>
    </row>
    <row r="4103" ht="12.75">
      <c r="E4103" s="9"/>
    </row>
    <row r="4104" ht="12.75">
      <c r="E4104" s="9"/>
    </row>
    <row r="4105" ht="12.75">
      <c r="E4105" s="9"/>
    </row>
    <row r="4106" ht="12.75">
      <c r="E4106" s="9"/>
    </row>
    <row r="4107" ht="12.75">
      <c r="E4107" s="9"/>
    </row>
    <row r="4108" ht="12.75">
      <c r="E4108" s="9"/>
    </row>
    <row r="4109" ht="12.75">
      <c r="E4109" s="9"/>
    </row>
    <row r="4110" ht="12.75">
      <c r="E4110" s="9"/>
    </row>
    <row r="4111" ht="12.75">
      <c r="E4111" s="9"/>
    </row>
    <row r="4112" ht="12.75">
      <c r="E4112" s="9"/>
    </row>
    <row r="4113" ht="12.75">
      <c r="E4113" s="9"/>
    </row>
    <row r="4114" ht="12.75">
      <c r="E4114" s="9"/>
    </row>
    <row r="4115" ht="12.75">
      <c r="E4115" s="9"/>
    </row>
    <row r="4116" ht="12.75">
      <c r="E4116" s="9"/>
    </row>
    <row r="4117" ht="12.75">
      <c r="E4117" s="9"/>
    </row>
    <row r="4118" ht="12.75">
      <c r="E4118" s="9"/>
    </row>
    <row r="4119" ht="12.75">
      <c r="E4119" s="9"/>
    </row>
    <row r="4120" ht="12.75">
      <c r="E4120" s="9"/>
    </row>
    <row r="4121" ht="12.75">
      <c r="E4121" s="9"/>
    </row>
    <row r="4122" ht="12.75">
      <c r="E4122" s="9"/>
    </row>
    <row r="4123" ht="12.75">
      <c r="E4123" s="9"/>
    </row>
    <row r="4124" ht="12.75">
      <c r="E4124" s="9"/>
    </row>
    <row r="4125" ht="12.75">
      <c r="E4125" s="9"/>
    </row>
    <row r="4126" ht="12.75">
      <c r="E4126" s="9"/>
    </row>
    <row r="4127" ht="12.75">
      <c r="E4127" s="9"/>
    </row>
    <row r="4128" ht="12.75">
      <c r="E4128" s="9"/>
    </row>
    <row r="4129" ht="12.75">
      <c r="E4129" s="9"/>
    </row>
    <row r="4130" ht="12.75">
      <c r="E4130" s="9"/>
    </row>
    <row r="4131" ht="12.75">
      <c r="E4131" s="9"/>
    </row>
    <row r="4132" ht="12.75">
      <c r="E4132" s="9"/>
    </row>
    <row r="4133" ht="12.75">
      <c r="E4133" s="9"/>
    </row>
    <row r="4134" ht="12.75">
      <c r="E4134" s="9"/>
    </row>
    <row r="4135" ht="12.75">
      <c r="E4135" s="9"/>
    </row>
    <row r="4136" ht="12.75">
      <c r="E4136" s="9"/>
    </row>
    <row r="4137" ht="12.75">
      <c r="E4137" s="9"/>
    </row>
    <row r="4138" ht="12.75">
      <c r="E4138" s="9"/>
    </row>
    <row r="4139" ht="12.75">
      <c r="E4139" s="9"/>
    </row>
    <row r="4140" ht="12.75">
      <c r="E4140" s="9"/>
    </row>
    <row r="4141" ht="12.75">
      <c r="E4141" s="9"/>
    </row>
    <row r="4142" ht="12.75">
      <c r="E4142" s="9"/>
    </row>
    <row r="4143" ht="12.75">
      <c r="E4143" s="9"/>
    </row>
    <row r="4144" ht="12.75">
      <c r="E4144" s="9"/>
    </row>
    <row r="4145" ht="12.75">
      <c r="E4145" s="9"/>
    </row>
    <row r="4146" ht="12.75">
      <c r="E4146" s="9"/>
    </row>
    <row r="4147" ht="12.75">
      <c r="E4147" s="9"/>
    </row>
    <row r="4148" ht="12.75">
      <c r="E4148" s="9"/>
    </row>
    <row r="4149" ht="12.75">
      <c r="E4149" s="9"/>
    </row>
    <row r="4150" ht="12.75">
      <c r="E4150" s="9"/>
    </row>
    <row r="4151" ht="12.75">
      <c r="E4151" s="9"/>
    </row>
    <row r="4152" ht="12.75">
      <c r="E4152" s="9"/>
    </row>
    <row r="4153" ht="12.75">
      <c r="E4153" s="9"/>
    </row>
    <row r="4154" ht="12.75">
      <c r="E4154" s="9"/>
    </row>
    <row r="4155" ht="12.75">
      <c r="E4155" s="9"/>
    </row>
    <row r="4156" ht="12.75">
      <c r="E4156" s="9"/>
    </row>
    <row r="4157" ht="12.75">
      <c r="E4157" s="9"/>
    </row>
    <row r="4158" ht="12.75">
      <c r="E4158" s="9"/>
    </row>
    <row r="4159" ht="12.75">
      <c r="E4159" s="9"/>
    </row>
    <row r="4160" ht="12.75">
      <c r="E4160" s="9"/>
    </row>
    <row r="4161" ht="12.75">
      <c r="E4161" s="9"/>
    </row>
    <row r="4162" ht="12.75">
      <c r="E4162" s="9"/>
    </row>
    <row r="4163" ht="12.75">
      <c r="E4163" s="9"/>
    </row>
    <row r="4164" ht="12.75">
      <c r="E4164" s="9"/>
    </row>
    <row r="4165" ht="12.75">
      <c r="E4165" s="9"/>
    </row>
    <row r="4166" ht="12.75">
      <c r="E4166" s="9"/>
    </row>
    <row r="4167" ht="12.75">
      <c r="E4167" s="9"/>
    </row>
    <row r="4168" ht="12.75">
      <c r="E4168" s="9"/>
    </row>
    <row r="4169" ht="12.75">
      <c r="E4169" s="9"/>
    </row>
    <row r="4170" ht="12.75">
      <c r="E4170" s="9"/>
    </row>
    <row r="4171" ht="12.75">
      <c r="E4171" s="9"/>
    </row>
    <row r="4172" ht="12.75">
      <c r="E4172" s="9"/>
    </row>
    <row r="4173" ht="12.75">
      <c r="E4173" s="9"/>
    </row>
    <row r="4174" ht="12.75">
      <c r="E4174" s="9"/>
    </row>
    <row r="4175" ht="12.75">
      <c r="E4175" s="9"/>
    </row>
    <row r="4176" ht="12.75">
      <c r="E4176" s="9"/>
    </row>
    <row r="4177" ht="12.75">
      <c r="E4177" s="9"/>
    </row>
    <row r="4178" ht="12.75">
      <c r="E4178" s="9"/>
    </row>
    <row r="4179" ht="12.75">
      <c r="E4179" s="9"/>
    </row>
    <row r="4180" ht="12.75">
      <c r="E4180" s="9"/>
    </row>
    <row r="4181" ht="12.75">
      <c r="E4181" s="9"/>
    </row>
    <row r="4182" ht="12.75">
      <c r="E4182" s="9"/>
    </row>
    <row r="4183" ht="12.75">
      <c r="E4183" s="9"/>
    </row>
    <row r="4184" ht="12.75">
      <c r="E4184" s="9"/>
    </row>
    <row r="4185" ht="12.75">
      <c r="E4185" s="9"/>
    </row>
    <row r="4186" ht="12.75">
      <c r="E4186" s="9"/>
    </row>
    <row r="4187" ht="12.75">
      <c r="E4187" s="9"/>
    </row>
    <row r="4188" ht="12.75">
      <c r="E4188" s="9"/>
    </row>
    <row r="4189" ht="12.75">
      <c r="E4189" s="9"/>
    </row>
    <row r="4190" ht="12.75">
      <c r="E4190" s="9"/>
    </row>
    <row r="4191" ht="12.75">
      <c r="E4191" s="9"/>
    </row>
    <row r="4192" ht="12.75">
      <c r="E4192" s="9"/>
    </row>
    <row r="4193" ht="12.75">
      <c r="E4193" s="9"/>
    </row>
    <row r="4194" ht="12.75">
      <c r="E4194" s="9"/>
    </row>
    <row r="4195" ht="12.75">
      <c r="E4195" s="9"/>
    </row>
    <row r="4196" ht="12.75">
      <c r="E4196" s="9"/>
    </row>
    <row r="4197" ht="12.75">
      <c r="E4197" s="9"/>
    </row>
    <row r="4198" ht="12.75">
      <c r="E4198" s="9"/>
    </row>
    <row r="4199" ht="12.75">
      <c r="E4199" s="9"/>
    </row>
    <row r="4200" ht="12.75">
      <c r="E4200" s="9"/>
    </row>
    <row r="4201" ht="12.75">
      <c r="E4201" s="9"/>
    </row>
    <row r="4202" ht="12.75">
      <c r="E4202" s="9"/>
    </row>
    <row r="4203" ht="12.75">
      <c r="E4203" s="9"/>
    </row>
    <row r="4204" ht="12.75">
      <c r="E4204" s="9"/>
    </row>
    <row r="4205" ht="12.75">
      <c r="E4205" s="9"/>
    </row>
    <row r="4206" ht="12.75">
      <c r="E4206" s="9"/>
    </row>
    <row r="4207" ht="12.75">
      <c r="E4207" s="9"/>
    </row>
    <row r="4208" ht="12.75">
      <c r="E4208" s="9"/>
    </row>
    <row r="4209" ht="12.75">
      <c r="E4209" s="9"/>
    </row>
    <row r="4210" ht="12.75">
      <c r="E4210" s="9"/>
    </row>
    <row r="4211" ht="12.75">
      <c r="E4211" s="9"/>
    </row>
    <row r="4212" ht="12.75">
      <c r="E4212" s="9"/>
    </row>
    <row r="4213" ht="12.75">
      <c r="E4213" s="9"/>
    </row>
    <row r="4214" ht="12.75">
      <c r="E4214" s="9"/>
    </row>
    <row r="4215" ht="12.75">
      <c r="E4215" s="9"/>
    </row>
    <row r="4216" ht="12.75">
      <c r="E4216" s="9"/>
    </row>
    <row r="4217" ht="12.75">
      <c r="E4217" s="9"/>
    </row>
    <row r="4218" ht="12.75">
      <c r="E4218" s="9"/>
    </row>
    <row r="4219" ht="12.75">
      <c r="E4219" s="9"/>
    </row>
    <row r="4220" ht="12.75">
      <c r="E4220" s="9"/>
    </row>
    <row r="4221" ht="12.75">
      <c r="E4221" s="9"/>
    </row>
    <row r="4222" ht="12.75">
      <c r="E4222" s="9"/>
    </row>
    <row r="4223" ht="12.75">
      <c r="E4223" s="9"/>
    </row>
    <row r="4224" ht="12.75">
      <c r="E4224" s="9"/>
    </row>
    <row r="4225" ht="12.75">
      <c r="E4225" s="9"/>
    </row>
    <row r="4226" ht="12.75">
      <c r="E4226" s="9"/>
    </row>
    <row r="4227" ht="12.75">
      <c r="E4227" s="9"/>
    </row>
    <row r="4228" ht="12.75">
      <c r="E4228" s="9"/>
    </row>
    <row r="4229" ht="12.75">
      <c r="E4229" s="9"/>
    </row>
    <row r="4230" ht="12.75">
      <c r="E4230" s="9"/>
    </row>
    <row r="4231" ht="12.75">
      <c r="E4231" s="9"/>
    </row>
    <row r="4232" ht="12.75">
      <c r="E4232" s="9"/>
    </row>
    <row r="4233" ht="12.75">
      <c r="E4233" s="9"/>
    </row>
    <row r="4234" ht="12.75">
      <c r="E4234" s="9"/>
    </row>
    <row r="4235" ht="12.75">
      <c r="E4235" s="9"/>
    </row>
    <row r="4236" ht="12.75">
      <c r="E4236" s="9"/>
    </row>
    <row r="4237" ht="12.75">
      <c r="E4237" s="9"/>
    </row>
    <row r="4238" ht="12.75">
      <c r="E4238" s="9"/>
    </row>
    <row r="4239" ht="12.75">
      <c r="E4239" s="9"/>
    </row>
    <row r="4240" ht="12.75">
      <c r="E4240" s="9"/>
    </row>
    <row r="4241" ht="12.75">
      <c r="E4241" s="9"/>
    </row>
    <row r="4242" ht="12.75">
      <c r="E4242" s="9"/>
    </row>
    <row r="4243" ht="12.75">
      <c r="E4243" s="9"/>
    </row>
    <row r="4244" ht="12.75">
      <c r="E4244" s="9"/>
    </row>
    <row r="4245" ht="12.75">
      <c r="E4245" s="9"/>
    </row>
    <row r="4246" ht="12.75">
      <c r="E4246" s="9"/>
    </row>
    <row r="4247" ht="12.75">
      <c r="E4247" s="9"/>
    </row>
    <row r="4248" ht="12.75">
      <c r="E4248" s="9"/>
    </row>
    <row r="4249" ht="12.75">
      <c r="E4249" s="9"/>
    </row>
    <row r="4250" ht="12.75">
      <c r="E4250" s="9"/>
    </row>
    <row r="4251" ht="12.75">
      <c r="E4251" s="9"/>
    </row>
    <row r="4252" ht="12.75">
      <c r="E4252" s="9"/>
    </row>
    <row r="4253" ht="12.75">
      <c r="E4253" s="9"/>
    </row>
    <row r="4254" ht="12.75">
      <c r="E4254" s="9"/>
    </row>
    <row r="4255" ht="12.75">
      <c r="E4255" s="9"/>
    </row>
    <row r="4256" ht="12.75">
      <c r="E4256" s="9"/>
    </row>
    <row r="4257" ht="12.75">
      <c r="E4257" s="9"/>
    </row>
    <row r="4258" ht="12.75">
      <c r="E4258" s="9"/>
    </row>
    <row r="4259" ht="12.75">
      <c r="E4259" s="9"/>
    </row>
    <row r="4260" ht="12.75">
      <c r="E4260" s="9"/>
    </row>
    <row r="4261" ht="12.75">
      <c r="E4261" s="9"/>
    </row>
    <row r="4262" ht="12.75">
      <c r="E4262" s="9"/>
    </row>
    <row r="4263" ht="12.75">
      <c r="E4263" s="9"/>
    </row>
    <row r="4264" ht="12.75">
      <c r="E4264" s="9"/>
    </row>
    <row r="4265" ht="12.75">
      <c r="E4265" s="9"/>
    </row>
    <row r="4266" ht="12.75">
      <c r="E4266" s="9"/>
    </row>
    <row r="4267" ht="12.75">
      <c r="E4267" s="9"/>
    </row>
    <row r="4268" ht="12.75">
      <c r="E4268" s="9"/>
    </row>
    <row r="4269" ht="12.75">
      <c r="E4269" s="9"/>
    </row>
    <row r="4270" ht="12.75">
      <c r="E4270" s="9"/>
    </row>
    <row r="4271" ht="12.75">
      <c r="E4271" s="9"/>
    </row>
    <row r="4272" ht="12.75">
      <c r="E4272" s="9"/>
    </row>
    <row r="4273" ht="12.75">
      <c r="E4273" s="9"/>
    </row>
    <row r="4274" ht="12.75">
      <c r="E4274" s="9"/>
    </row>
    <row r="4275" ht="12.75">
      <c r="E4275" s="9"/>
    </row>
    <row r="4276" ht="12.75">
      <c r="E4276" s="9"/>
    </row>
    <row r="4277" ht="12.75">
      <c r="E4277" s="9"/>
    </row>
    <row r="4278" ht="12.75">
      <c r="E4278" s="9"/>
    </row>
    <row r="4279" ht="12.75">
      <c r="E4279" s="9"/>
    </row>
    <row r="4280" ht="12.75">
      <c r="E4280" s="9"/>
    </row>
    <row r="4281" ht="12.75">
      <c r="E4281" s="9"/>
    </row>
    <row r="4282" ht="12.75">
      <c r="E4282" s="9"/>
    </row>
    <row r="4283" ht="12.75">
      <c r="E4283" s="9"/>
    </row>
    <row r="4284" ht="12.75">
      <c r="E4284" s="9"/>
    </row>
    <row r="4285" ht="12.75">
      <c r="E4285" s="9"/>
    </row>
    <row r="4286" ht="12.75">
      <c r="E4286" s="9"/>
    </row>
    <row r="4287" ht="12.75">
      <c r="E4287" s="9"/>
    </row>
    <row r="4288" ht="12.75">
      <c r="E4288" s="9"/>
    </row>
    <row r="4289" ht="12.75">
      <c r="E4289" s="9"/>
    </row>
    <row r="4290" ht="12.75">
      <c r="E4290" s="9"/>
    </row>
    <row r="4291" ht="12.75">
      <c r="E4291" s="9"/>
    </row>
    <row r="4292" ht="12.75">
      <c r="E4292" s="9"/>
    </row>
    <row r="4293" ht="12.75">
      <c r="E4293" s="9"/>
    </row>
    <row r="4294" ht="12.75">
      <c r="E4294" s="9"/>
    </row>
    <row r="4295" ht="12.75">
      <c r="E4295" s="9"/>
    </row>
    <row r="4296" ht="12.75">
      <c r="E4296" s="9"/>
    </row>
    <row r="4297" ht="12.75">
      <c r="E4297" s="9"/>
    </row>
    <row r="4298" ht="12.75">
      <c r="E4298" s="9"/>
    </row>
    <row r="4299" ht="12.75">
      <c r="E4299" s="9"/>
    </row>
    <row r="4300" ht="12.75">
      <c r="E4300" s="9"/>
    </row>
    <row r="4301" ht="12.75">
      <c r="E4301" s="9"/>
    </row>
    <row r="4302" ht="12.75">
      <c r="E4302" s="9"/>
    </row>
    <row r="4303" ht="12.75">
      <c r="E4303" s="9"/>
    </row>
    <row r="4304" ht="12.75">
      <c r="E4304" s="9"/>
    </row>
    <row r="4305" ht="12.75">
      <c r="E4305" s="9"/>
    </row>
    <row r="4306" ht="12.75">
      <c r="E4306" s="9"/>
    </row>
    <row r="4307" ht="12.75">
      <c r="E4307" s="9"/>
    </row>
    <row r="4308" ht="12.75">
      <c r="E4308" s="9"/>
    </row>
    <row r="4309" ht="12.75">
      <c r="E4309" s="9"/>
    </row>
    <row r="4310" ht="12.75">
      <c r="E4310" s="9"/>
    </row>
    <row r="4311" ht="12.75">
      <c r="E4311" s="9"/>
    </row>
    <row r="4312" ht="12.75">
      <c r="E4312" s="9"/>
    </row>
    <row r="4313" ht="12.75">
      <c r="E4313" s="9"/>
    </row>
    <row r="4314" ht="12.75">
      <c r="E4314" s="9"/>
    </row>
    <row r="4315" ht="12.75">
      <c r="E4315" s="9"/>
    </row>
    <row r="4316" ht="12.75">
      <c r="E4316" s="9"/>
    </row>
    <row r="4317" ht="12.75">
      <c r="E4317" s="9"/>
    </row>
    <row r="4318" ht="12.75">
      <c r="E4318" s="9"/>
    </row>
    <row r="4319" ht="12.75">
      <c r="E4319" s="9"/>
    </row>
    <row r="4320" ht="12.75">
      <c r="E4320" s="9"/>
    </row>
    <row r="4321" ht="12.75">
      <c r="E4321" s="9"/>
    </row>
    <row r="4322" ht="12.75">
      <c r="E4322" s="9"/>
    </row>
    <row r="4323" ht="12.75">
      <c r="E4323" s="9"/>
    </row>
    <row r="4324" ht="12.75">
      <c r="E4324" s="9"/>
    </row>
    <row r="4325" ht="12.75">
      <c r="E4325" s="9"/>
    </row>
    <row r="4326" ht="12.75">
      <c r="E4326" s="9"/>
    </row>
    <row r="4327" ht="12.75">
      <c r="E4327" s="9"/>
    </row>
    <row r="4328" ht="12.75">
      <c r="E4328" s="9"/>
    </row>
    <row r="4329" ht="12.75">
      <c r="E4329" s="9"/>
    </row>
    <row r="4330" ht="12.75">
      <c r="E4330" s="9"/>
    </row>
    <row r="4331" ht="12.75">
      <c r="E4331" s="9"/>
    </row>
    <row r="4332" ht="12.75">
      <c r="E4332" s="9"/>
    </row>
    <row r="4333" ht="12.75">
      <c r="E4333" s="9"/>
    </row>
    <row r="4334" ht="12.75">
      <c r="E4334" s="9"/>
    </row>
    <row r="4335" ht="12.75">
      <c r="E4335" s="9"/>
    </row>
    <row r="4336" ht="12.75">
      <c r="E4336" s="9"/>
    </row>
    <row r="4337" ht="12.75">
      <c r="E4337" s="9"/>
    </row>
    <row r="4338" ht="12.75">
      <c r="E4338" s="9"/>
    </row>
    <row r="4339" ht="12.75">
      <c r="E4339" s="9"/>
    </row>
    <row r="4340" ht="12.75">
      <c r="E4340" s="9"/>
    </row>
    <row r="4341" ht="12.75">
      <c r="E4341" s="9"/>
    </row>
    <row r="4342" ht="12.75">
      <c r="E4342" s="9"/>
    </row>
    <row r="4343" ht="12.75">
      <c r="E4343" s="9"/>
    </row>
    <row r="4344" ht="12.75">
      <c r="E4344" s="9"/>
    </row>
    <row r="4345" ht="12.75">
      <c r="E4345" s="9"/>
    </row>
    <row r="4346" ht="12.75">
      <c r="E4346" s="9"/>
    </row>
    <row r="4347" ht="12.75">
      <c r="E4347" s="9"/>
    </row>
    <row r="4348" ht="12.75">
      <c r="E4348" s="9"/>
    </row>
    <row r="4349" ht="12.75">
      <c r="E4349" s="9"/>
    </row>
    <row r="4350" ht="12.75">
      <c r="E4350" s="9"/>
    </row>
    <row r="4351" ht="12.75">
      <c r="E4351" s="9"/>
    </row>
    <row r="4352" ht="12.75">
      <c r="E4352" s="9"/>
    </row>
    <row r="4353" ht="12.75">
      <c r="E4353" s="9"/>
    </row>
    <row r="4354" ht="12.75">
      <c r="E4354" s="9"/>
    </row>
    <row r="4355" ht="12.75">
      <c r="E4355" s="9"/>
    </row>
    <row r="4356" ht="12.75">
      <c r="E4356" s="9"/>
    </row>
    <row r="4357" ht="12.75">
      <c r="E4357" s="9"/>
    </row>
    <row r="4358" ht="12.75">
      <c r="E4358" s="9"/>
    </row>
    <row r="4359" ht="12.75">
      <c r="E4359" s="9"/>
    </row>
    <row r="4360" ht="12.75">
      <c r="E4360" s="9"/>
    </row>
    <row r="4361" ht="12.75">
      <c r="E4361" s="9"/>
    </row>
    <row r="4362" ht="12.75">
      <c r="E4362" s="9"/>
    </row>
    <row r="4363" ht="12.75">
      <c r="E4363" s="9"/>
    </row>
    <row r="4364" ht="12.75">
      <c r="E4364" s="9"/>
    </row>
    <row r="4365" ht="12.75">
      <c r="E4365" s="9"/>
    </row>
    <row r="4366" ht="12.75">
      <c r="E4366" s="9"/>
    </row>
    <row r="4367" ht="12.75">
      <c r="E4367" s="9"/>
    </row>
    <row r="4368" ht="12.75">
      <c r="E4368" s="9"/>
    </row>
    <row r="4369" ht="12.75">
      <c r="E4369" s="9"/>
    </row>
    <row r="4370" ht="12.75">
      <c r="E4370" s="9"/>
    </row>
    <row r="4371" ht="12.75">
      <c r="E4371" s="9"/>
    </row>
    <row r="4372" ht="12.75">
      <c r="E4372" s="9"/>
    </row>
    <row r="4373" ht="12.75">
      <c r="E4373" s="9"/>
    </row>
    <row r="4374" ht="12.75">
      <c r="E4374" s="9"/>
    </row>
    <row r="4375" ht="12.75">
      <c r="E4375" s="9"/>
    </row>
    <row r="4376" ht="12.75">
      <c r="E4376" s="9"/>
    </row>
    <row r="4377" ht="12.75">
      <c r="E4377" s="9"/>
    </row>
    <row r="4378" ht="12.75">
      <c r="E4378" s="9"/>
    </row>
    <row r="4379" ht="12.75">
      <c r="E4379" s="9"/>
    </row>
    <row r="4380" ht="12.75">
      <c r="E4380" s="9"/>
    </row>
    <row r="4381" ht="12.75">
      <c r="E4381" s="9"/>
    </row>
    <row r="4382" ht="12.75">
      <c r="E4382" s="9"/>
    </row>
    <row r="4383" ht="12.75">
      <c r="E4383" s="9"/>
    </row>
    <row r="4384" ht="12.75">
      <c r="E4384" s="9"/>
    </row>
    <row r="4385" ht="12.75">
      <c r="E4385" s="9"/>
    </row>
    <row r="4386" ht="12.75">
      <c r="E4386" s="9"/>
    </row>
    <row r="4387" ht="12.75">
      <c r="E4387" s="9"/>
    </row>
    <row r="4388" ht="12.75">
      <c r="E4388" s="9"/>
    </row>
    <row r="4389" ht="12.75">
      <c r="E4389" s="9"/>
    </row>
    <row r="4390" ht="12.75">
      <c r="E4390" s="9"/>
    </row>
    <row r="4391" ht="12.75">
      <c r="E4391" s="9"/>
    </row>
    <row r="4392" ht="12.75">
      <c r="E4392" s="9"/>
    </row>
    <row r="4393" ht="12.75">
      <c r="E4393" s="9"/>
    </row>
    <row r="4394" ht="12.75">
      <c r="E4394" s="9"/>
    </row>
    <row r="4395" ht="12.75">
      <c r="E4395" s="9"/>
    </row>
    <row r="4396" ht="12.75">
      <c r="E4396" s="9"/>
    </row>
    <row r="4397" ht="12.75">
      <c r="E4397" s="9"/>
    </row>
    <row r="4398" ht="12.75">
      <c r="E4398" s="9"/>
    </row>
    <row r="4399" ht="12.75">
      <c r="E4399" s="9"/>
    </row>
    <row r="4400" ht="12.75">
      <c r="E4400" s="9"/>
    </row>
    <row r="4401" ht="12.75">
      <c r="E4401" s="9"/>
    </row>
    <row r="4402" ht="12.75">
      <c r="E4402" s="9"/>
    </row>
    <row r="4403" ht="12.75">
      <c r="E4403" s="9"/>
    </row>
    <row r="4404" ht="12.75">
      <c r="E4404" s="9"/>
    </row>
    <row r="4405" ht="12.75">
      <c r="E4405" s="9"/>
    </row>
    <row r="4406" ht="12.75">
      <c r="E4406" s="9"/>
    </row>
    <row r="4407" ht="12.75">
      <c r="E4407" s="9"/>
    </row>
    <row r="4408" ht="12.75">
      <c r="E4408" s="9"/>
    </row>
    <row r="4409" ht="12.75">
      <c r="E4409" s="9"/>
    </row>
    <row r="4410" ht="12.75">
      <c r="E4410" s="9"/>
    </row>
    <row r="4411" ht="12.75">
      <c r="E4411" s="9"/>
    </row>
    <row r="4412" ht="12.75">
      <c r="E4412" s="9"/>
    </row>
    <row r="4413" ht="12.75">
      <c r="E4413" s="9"/>
    </row>
    <row r="4414" ht="12.75">
      <c r="E4414" s="9"/>
    </row>
    <row r="4415" ht="12.75">
      <c r="E4415" s="9"/>
    </row>
    <row r="4416" ht="12.75">
      <c r="E4416" s="9"/>
    </row>
    <row r="4417" ht="12.75">
      <c r="E4417" s="9"/>
    </row>
    <row r="4418" ht="12.75">
      <c r="E4418" s="9"/>
    </row>
    <row r="4419" ht="12.75">
      <c r="E4419" s="9"/>
    </row>
    <row r="4420" ht="12.75">
      <c r="E4420" s="9"/>
    </row>
    <row r="4421" ht="12.75">
      <c r="E4421" s="9"/>
    </row>
    <row r="4422" ht="12.75">
      <c r="E4422" s="9"/>
    </row>
    <row r="4423" ht="12.75">
      <c r="E4423" s="9"/>
    </row>
    <row r="4424" ht="12.75">
      <c r="E4424" s="9"/>
    </row>
    <row r="4425" ht="12.75">
      <c r="E4425" s="9"/>
    </row>
    <row r="4426" ht="12.75">
      <c r="E4426" s="9"/>
    </row>
    <row r="4427" ht="12.75">
      <c r="E4427" s="9"/>
    </row>
    <row r="4428" ht="12.75">
      <c r="E4428" s="9"/>
    </row>
    <row r="4429" ht="12.75">
      <c r="E4429" s="9"/>
    </row>
    <row r="4430" ht="12.75">
      <c r="E4430" s="9"/>
    </row>
    <row r="4431" ht="12.75">
      <c r="E4431" s="9"/>
    </row>
    <row r="4432" ht="12.75">
      <c r="E4432" s="9"/>
    </row>
    <row r="4433" ht="12.75">
      <c r="E4433" s="9"/>
    </row>
    <row r="4434" ht="12.75">
      <c r="E4434" s="9"/>
    </row>
    <row r="4435" ht="12.75">
      <c r="E4435" s="9"/>
    </row>
    <row r="4436" ht="12.75">
      <c r="E4436" s="9"/>
    </row>
    <row r="4437" ht="12.75">
      <c r="E4437" s="9"/>
    </row>
    <row r="4438" ht="12.75">
      <c r="E4438" s="9"/>
    </row>
    <row r="4439" ht="12.75">
      <c r="E4439" s="9"/>
    </row>
    <row r="4440" ht="12.75">
      <c r="E4440" s="9"/>
    </row>
    <row r="4441" ht="12.75">
      <c r="E4441" s="9"/>
    </row>
    <row r="4442" ht="12.75">
      <c r="E4442" s="9"/>
    </row>
    <row r="4443" ht="12.75">
      <c r="E4443" s="9"/>
    </row>
    <row r="4444" ht="12.75">
      <c r="E4444" s="9"/>
    </row>
    <row r="4445" ht="12.75">
      <c r="E4445" s="9"/>
    </row>
    <row r="4446" ht="12.75">
      <c r="E4446" s="9"/>
    </row>
    <row r="4447" ht="12.75">
      <c r="E4447" s="9"/>
    </row>
    <row r="4448" ht="12.75">
      <c r="E4448" s="9"/>
    </row>
    <row r="4449" ht="12.75">
      <c r="E4449" s="9"/>
    </row>
    <row r="4450" ht="12.75">
      <c r="E4450" s="9"/>
    </row>
    <row r="4451" ht="12.75">
      <c r="E4451" s="9"/>
    </row>
    <row r="4452" ht="12.75">
      <c r="E4452" s="9"/>
    </row>
    <row r="4453" ht="12.75">
      <c r="E4453" s="9"/>
    </row>
    <row r="4454" ht="12.75">
      <c r="E4454" s="9"/>
    </row>
    <row r="4455" ht="12.75">
      <c r="E4455" s="9"/>
    </row>
    <row r="4456" ht="12.75">
      <c r="E4456" s="9"/>
    </row>
    <row r="4457" ht="12.75">
      <c r="E4457" s="9"/>
    </row>
    <row r="4458" ht="12.75">
      <c r="E4458" s="9"/>
    </row>
    <row r="4459" ht="12.75">
      <c r="E4459" s="9"/>
    </row>
    <row r="4460" ht="12.75">
      <c r="E4460" s="9"/>
    </row>
    <row r="4461" ht="12.75">
      <c r="E4461" s="9"/>
    </row>
    <row r="4462" ht="12.75">
      <c r="E4462" s="9"/>
    </row>
    <row r="4463" ht="12.75">
      <c r="E4463" s="9"/>
    </row>
    <row r="4464" ht="12.75">
      <c r="E4464" s="9"/>
    </row>
    <row r="4465" ht="12.75">
      <c r="E4465" s="9"/>
    </row>
    <row r="4466" ht="12.75">
      <c r="E4466" s="9"/>
    </row>
    <row r="4467" ht="12.75">
      <c r="E4467" s="9"/>
    </row>
    <row r="4468" ht="12.75">
      <c r="E4468" s="9"/>
    </row>
    <row r="4469" ht="12.75">
      <c r="E4469" s="9"/>
    </row>
    <row r="4470" ht="12.75">
      <c r="E4470" s="9"/>
    </row>
    <row r="4471" ht="12.75">
      <c r="E4471" s="9"/>
    </row>
    <row r="4472" ht="12.75">
      <c r="E4472" s="9"/>
    </row>
    <row r="4473" ht="12.75">
      <c r="E4473" s="9"/>
    </row>
    <row r="4474" ht="12.75">
      <c r="E4474" s="9"/>
    </row>
    <row r="4475" ht="12.75">
      <c r="E4475" s="9"/>
    </row>
    <row r="4476" ht="12.75">
      <c r="E4476" s="9"/>
    </row>
    <row r="4477" ht="12.75">
      <c r="E4477" s="9"/>
    </row>
    <row r="4478" ht="12.75">
      <c r="E4478" s="9"/>
    </row>
    <row r="4479" ht="12.75">
      <c r="E4479" s="9"/>
    </row>
    <row r="4480" ht="12.75">
      <c r="E4480" s="9"/>
    </row>
    <row r="4481" ht="12.75">
      <c r="E4481" s="9"/>
    </row>
    <row r="4482" ht="12.75">
      <c r="E4482" s="9"/>
    </row>
    <row r="4483" ht="12.75">
      <c r="E4483" s="9"/>
    </row>
    <row r="4484" ht="12.75">
      <c r="E4484" s="9"/>
    </row>
    <row r="4485" ht="12.75">
      <c r="E4485" s="9"/>
    </row>
    <row r="4486" ht="12.75">
      <c r="E4486" s="9"/>
    </row>
    <row r="4487" ht="12.75">
      <c r="E4487" s="9"/>
    </row>
    <row r="4488" ht="12.75">
      <c r="E4488" s="9"/>
    </row>
    <row r="4489" ht="12.75">
      <c r="E4489" s="9"/>
    </row>
    <row r="4490" ht="12.75">
      <c r="E4490" s="9"/>
    </row>
    <row r="4491" ht="12.75">
      <c r="E4491" s="9"/>
    </row>
    <row r="4492" ht="12.75">
      <c r="E4492" s="9"/>
    </row>
    <row r="4493" ht="12.75">
      <c r="E4493" s="9"/>
    </row>
    <row r="4494" ht="12.75">
      <c r="E4494" s="9"/>
    </row>
    <row r="4495" ht="12.75">
      <c r="E4495" s="9"/>
    </row>
    <row r="4496" ht="12.75">
      <c r="E4496" s="9"/>
    </row>
    <row r="4497" ht="12.75">
      <c r="E4497" s="9"/>
    </row>
    <row r="4498" ht="12.75">
      <c r="E4498" s="9"/>
    </row>
    <row r="4499" ht="12.75">
      <c r="E4499" s="9"/>
    </row>
    <row r="4500" ht="12.75">
      <c r="E4500" s="9"/>
    </row>
    <row r="4501" ht="12.75">
      <c r="E4501" s="9"/>
    </row>
    <row r="4502" ht="12.75">
      <c r="E4502" s="9"/>
    </row>
    <row r="4503" ht="12.75">
      <c r="E4503" s="9"/>
    </row>
    <row r="4504" ht="12.75">
      <c r="E4504" s="9"/>
    </row>
    <row r="4505" ht="12.75">
      <c r="E4505" s="9"/>
    </row>
    <row r="4506" ht="12.75">
      <c r="E4506" s="9"/>
    </row>
    <row r="4507" ht="12.75">
      <c r="E4507" s="9"/>
    </row>
    <row r="4508" ht="12.75">
      <c r="E4508" s="9"/>
    </row>
    <row r="4509" ht="12.75">
      <c r="E4509" s="9"/>
    </row>
    <row r="4510" ht="12.75">
      <c r="E4510" s="9"/>
    </row>
    <row r="4511" ht="12.75">
      <c r="E4511" s="9"/>
    </row>
    <row r="4512" ht="12.75">
      <c r="E4512" s="9"/>
    </row>
    <row r="4513" ht="12.75">
      <c r="E4513" s="9"/>
    </row>
    <row r="4514" ht="12.75">
      <c r="E4514" s="9"/>
    </row>
    <row r="4515" ht="12.75">
      <c r="E4515" s="9"/>
    </row>
    <row r="4516" ht="12.75">
      <c r="E4516" s="9"/>
    </row>
    <row r="4517" ht="12.75">
      <c r="E4517" s="9"/>
    </row>
    <row r="4518" ht="12.75">
      <c r="E4518" s="9"/>
    </row>
    <row r="4519" ht="12.75">
      <c r="E4519" s="9"/>
    </row>
    <row r="4520" ht="12.75">
      <c r="E4520" s="9"/>
    </row>
    <row r="4521" ht="12.75">
      <c r="E4521" s="9"/>
    </row>
    <row r="4522" ht="12.75">
      <c r="E4522" s="9"/>
    </row>
    <row r="4523" ht="12.75">
      <c r="E4523" s="9"/>
    </row>
    <row r="4524" ht="12.75">
      <c r="E4524" s="9"/>
    </row>
    <row r="4525" ht="12.75">
      <c r="E4525" s="9"/>
    </row>
    <row r="4526" ht="12.75">
      <c r="E4526" s="9"/>
    </row>
    <row r="4527" ht="12.75">
      <c r="E4527" s="9"/>
    </row>
    <row r="4528" ht="12.75">
      <c r="E4528" s="9"/>
    </row>
    <row r="4529" ht="12.75">
      <c r="E4529" s="9"/>
    </row>
    <row r="4530" ht="12.75">
      <c r="E4530" s="9"/>
    </row>
    <row r="4531" ht="12.75">
      <c r="E4531" s="9"/>
    </row>
    <row r="4532" ht="12.75">
      <c r="E4532" s="9"/>
    </row>
    <row r="4533" ht="12.75">
      <c r="E4533" s="9"/>
    </row>
    <row r="4534" ht="12.75">
      <c r="E4534" s="9"/>
    </row>
    <row r="4535" ht="12.75">
      <c r="E4535" s="9"/>
    </row>
    <row r="4536" ht="12.75">
      <c r="E4536" s="9"/>
    </row>
    <row r="4537" ht="12.75">
      <c r="E4537" s="9"/>
    </row>
    <row r="4538" ht="12.75">
      <c r="E4538" s="9"/>
    </row>
    <row r="4539" ht="12.75">
      <c r="E4539" s="9"/>
    </row>
    <row r="4540" ht="12.75">
      <c r="E4540" s="9"/>
    </row>
    <row r="4541" ht="12.75">
      <c r="E4541" s="9"/>
    </row>
    <row r="4542" ht="12.75">
      <c r="E4542" s="9"/>
    </row>
    <row r="4543" ht="12.75">
      <c r="E4543" s="9"/>
    </row>
    <row r="4544" ht="12.75">
      <c r="E4544" s="9"/>
    </row>
    <row r="4545" ht="12.75">
      <c r="E4545" s="9"/>
    </row>
    <row r="4546" ht="12.75">
      <c r="E4546" s="9"/>
    </row>
    <row r="4547" ht="12.75">
      <c r="E4547" s="9"/>
    </row>
    <row r="4548" ht="12.75">
      <c r="E4548" s="9"/>
    </row>
    <row r="4549" ht="12.75">
      <c r="E4549" s="9"/>
    </row>
    <row r="4550" ht="12.75">
      <c r="E4550" s="9"/>
    </row>
    <row r="4551" ht="12.75">
      <c r="E4551" s="9"/>
    </row>
    <row r="4552" ht="12.75">
      <c r="E4552" s="9"/>
    </row>
    <row r="4553" ht="12.75">
      <c r="E4553" s="9"/>
    </row>
    <row r="4554" ht="12.75">
      <c r="E4554" s="9"/>
    </row>
    <row r="4555" ht="12.75">
      <c r="E4555" s="9"/>
    </row>
    <row r="4556" ht="12.75">
      <c r="E4556" s="9"/>
    </row>
    <row r="4557" ht="12.75">
      <c r="E4557" s="9"/>
    </row>
    <row r="4558" ht="12.75">
      <c r="E4558" s="9"/>
    </row>
    <row r="4559" ht="12.75">
      <c r="E4559" s="9"/>
    </row>
    <row r="4560" ht="12.75">
      <c r="E4560" s="9"/>
    </row>
    <row r="4561" ht="12.75">
      <c r="E4561" s="9"/>
    </row>
    <row r="4562" ht="12.75">
      <c r="E4562" s="9"/>
    </row>
    <row r="4563" ht="12.75">
      <c r="E4563" s="9"/>
    </row>
    <row r="4564" ht="12.75">
      <c r="E4564" s="9"/>
    </row>
    <row r="4565" ht="12.75">
      <c r="E4565" s="9"/>
    </row>
    <row r="4566" ht="12.75">
      <c r="E4566" s="9"/>
    </row>
    <row r="4567" ht="12.75">
      <c r="E4567" s="9"/>
    </row>
    <row r="4568" ht="12.75">
      <c r="E4568" s="9"/>
    </row>
    <row r="4569" ht="12.75">
      <c r="E4569" s="9"/>
    </row>
    <row r="4570" ht="12.75">
      <c r="E4570" s="9"/>
    </row>
    <row r="4571" ht="12.75">
      <c r="E4571" s="9"/>
    </row>
    <row r="4572" ht="12.75">
      <c r="E4572" s="9"/>
    </row>
    <row r="4573" ht="12.75">
      <c r="E4573" s="9"/>
    </row>
    <row r="4574" ht="12.75">
      <c r="E4574" s="9"/>
    </row>
    <row r="4575" ht="12.75">
      <c r="E4575" s="9"/>
    </row>
    <row r="4576" ht="12.75">
      <c r="E4576" s="9"/>
    </row>
    <row r="4577" ht="12.75">
      <c r="E4577" s="9"/>
    </row>
    <row r="4578" ht="12.75">
      <c r="E4578" s="9"/>
    </row>
    <row r="4579" ht="12.75">
      <c r="E4579" s="9"/>
    </row>
    <row r="4580" ht="12.75">
      <c r="E4580" s="9"/>
    </row>
    <row r="4581" ht="12.75">
      <c r="E4581" s="9"/>
    </row>
    <row r="4582" ht="12.75">
      <c r="E4582" s="9"/>
    </row>
    <row r="4583" ht="12.75">
      <c r="E4583" s="9"/>
    </row>
    <row r="4584" ht="12.75">
      <c r="E4584" s="9"/>
    </row>
    <row r="4585" ht="12.75">
      <c r="E4585" s="9"/>
    </row>
    <row r="4586" ht="12.75">
      <c r="E4586" s="9"/>
    </row>
    <row r="4587" ht="12.75">
      <c r="E4587" s="9"/>
    </row>
    <row r="4588" ht="12.75">
      <c r="E4588" s="9"/>
    </row>
    <row r="4589" ht="12.75">
      <c r="E4589" s="9"/>
    </row>
    <row r="4590" ht="12.75">
      <c r="E4590" s="9"/>
    </row>
    <row r="4591" ht="12.75">
      <c r="E4591" s="9"/>
    </row>
    <row r="4592" ht="12.75">
      <c r="E4592" s="9"/>
    </row>
    <row r="4593" ht="12.75">
      <c r="E4593" s="9"/>
    </row>
    <row r="4594" ht="12.75">
      <c r="E4594" s="9"/>
    </row>
    <row r="4595" ht="12.75">
      <c r="E4595" s="9"/>
    </row>
    <row r="4596" ht="12.75">
      <c r="E4596" s="9"/>
    </row>
    <row r="4597" ht="12.75">
      <c r="E4597" s="9"/>
    </row>
    <row r="4598" ht="12.75">
      <c r="E4598" s="9"/>
    </row>
    <row r="4599" ht="12.75">
      <c r="E4599" s="9"/>
    </row>
    <row r="4600" ht="12.75">
      <c r="E4600" s="9"/>
    </row>
    <row r="4601" ht="12.75">
      <c r="E4601" s="9"/>
    </row>
    <row r="4602" ht="12.75">
      <c r="E4602" s="9"/>
    </row>
    <row r="4603" ht="12.75">
      <c r="E4603" s="9"/>
    </row>
    <row r="4604" ht="12.75">
      <c r="E4604" s="9"/>
    </row>
    <row r="4605" ht="12.75">
      <c r="E4605" s="9"/>
    </row>
    <row r="4606" ht="12.75">
      <c r="E4606" s="9"/>
    </row>
    <row r="4607" ht="12.75">
      <c r="E4607" s="9"/>
    </row>
    <row r="4608" ht="12.75">
      <c r="E4608" s="9"/>
    </row>
    <row r="4609" ht="12.75">
      <c r="E4609" s="9"/>
    </row>
    <row r="4610" ht="12.75">
      <c r="E4610" s="9"/>
    </row>
    <row r="4611" ht="12.75">
      <c r="E4611" s="9"/>
    </row>
    <row r="4612" ht="12.75">
      <c r="E4612" s="9"/>
    </row>
    <row r="4613" ht="12.75">
      <c r="E4613" s="9"/>
    </row>
    <row r="4614" ht="12.75">
      <c r="E4614" s="9"/>
    </row>
    <row r="4615" ht="12.75">
      <c r="E4615" s="9"/>
    </row>
    <row r="4616" ht="12.75">
      <c r="E4616" s="9"/>
    </row>
    <row r="4617" ht="12.75">
      <c r="E4617" s="9"/>
    </row>
    <row r="4618" ht="12.75">
      <c r="E4618" s="9"/>
    </row>
    <row r="4619" ht="12.75">
      <c r="E4619" s="9"/>
    </row>
    <row r="4620" ht="12.75">
      <c r="E4620" s="9"/>
    </row>
    <row r="4621" ht="12.75">
      <c r="E4621" s="9"/>
    </row>
    <row r="4622" ht="12.75">
      <c r="E4622" s="9"/>
    </row>
    <row r="4623" ht="12.75">
      <c r="E4623" s="9"/>
    </row>
    <row r="4624" ht="12.75">
      <c r="E4624" s="9"/>
    </row>
    <row r="4625" ht="12.75">
      <c r="E4625" s="9"/>
    </row>
    <row r="4626" ht="12.75">
      <c r="E4626" s="9"/>
    </row>
    <row r="4627" ht="12.75">
      <c r="E4627" s="9"/>
    </row>
    <row r="4628" ht="12.75">
      <c r="E4628" s="9"/>
    </row>
    <row r="4629" ht="12.75">
      <c r="E4629" s="9"/>
    </row>
    <row r="4630" ht="12.75">
      <c r="E4630" s="9"/>
    </row>
    <row r="4631" ht="12.75">
      <c r="E4631" s="9"/>
    </row>
    <row r="4632" ht="12.75">
      <c r="E4632" s="9"/>
    </row>
    <row r="4633" ht="12.75">
      <c r="E4633" s="9"/>
    </row>
    <row r="4634" ht="12.75">
      <c r="E4634" s="9"/>
    </row>
    <row r="4635" ht="12.75">
      <c r="E4635" s="9"/>
    </row>
    <row r="4636" ht="12.75">
      <c r="E4636" s="9"/>
    </row>
    <row r="4637" ht="12.75">
      <c r="E4637" s="9"/>
    </row>
    <row r="4638" ht="12.75">
      <c r="E4638" s="9"/>
    </row>
    <row r="4639" ht="12.75">
      <c r="E4639" s="9"/>
    </row>
    <row r="4640" ht="12.75">
      <c r="E4640" s="9"/>
    </row>
    <row r="4641" ht="12.75">
      <c r="E4641" s="9"/>
    </row>
    <row r="4642" ht="12.75">
      <c r="E4642" s="9"/>
    </row>
    <row r="4643" ht="12.75">
      <c r="E4643" s="9"/>
    </row>
    <row r="4644" ht="12.75">
      <c r="E4644" s="9"/>
    </row>
    <row r="4645" ht="12.75">
      <c r="E4645" s="9"/>
    </row>
    <row r="4646" ht="12.75">
      <c r="E4646" s="9"/>
    </row>
    <row r="4647" ht="12.75">
      <c r="E4647" s="9"/>
    </row>
    <row r="4648" ht="12.75">
      <c r="E4648" s="9"/>
    </row>
    <row r="4649" ht="12.75">
      <c r="E4649" s="9"/>
    </row>
    <row r="4650" ht="12.75">
      <c r="E4650" s="9"/>
    </row>
    <row r="4651" ht="12.75">
      <c r="E4651" s="9"/>
    </row>
    <row r="4652" ht="12.75">
      <c r="E4652" s="9"/>
    </row>
    <row r="4653" ht="12.75">
      <c r="E4653" s="9"/>
    </row>
    <row r="4654" ht="12.75">
      <c r="E4654" s="9"/>
    </row>
    <row r="4655" ht="12.75">
      <c r="E4655" s="9"/>
    </row>
    <row r="4656" ht="12.75">
      <c r="E4656" s="9"/>
    </row>
    <row r="4657" ht="12.75">
      <c r="E4657" s="9"/>
    </row>
    <row r="4658" ht="12.75">
      <c r="E4658" s="9"/>
    </row>
    <row r="4659" ht="12.75">
      <c r="E4659" s="9"/>
    </row>
    <row r="4660" ht="12.75">
      <c r="E4660" s="9"/>
    </row>
    <row r="4661" ht="12.75">
      <c r="E4661" s="9"/>
    </row>
    <row r="4662" ht="12.75">
      <c r="E4662" s="9"/>
    </row>
    <row r="4663" ht="12.75">
      <c r="E4663" s="9"/>
    </row>
    <row r="4664" ht="12.75">
      <c r="E4664" s="9"/>
    </row>
    <row r="4665" ht="12.75">
      <c r="E4665" s="9"/>
    </row>
    <row r="4666" ht="12.75">
      <c r="E4666" s="9"/>
    </row>
    <row r="4667" ht="12.75">
      <c r="E4667" s="9"/>
    </row>
    <row r="4668" ht="12.75">
      <c r="E4668" s="9"/>
    </row>
    <row r="4669" ht="12.75">
      <c r="E4669" s="9"/>
    </row>
    <row r="4670" ht="12.75">
      <c r="E4670" s="9"/>
    </row>
    <row r="4671" ht="12.75">
      <c r="E4671" s="9"/>
    </row>
    <row r="4672" ht="12.75">
      <c r="E4672" s="9"/>
    </row>
    <row r="4673" ht="12.75">
      <c r="E4673" s="9"/>
    </row>
    <row r="4674" ht="12.75">
      <c r="E4674" s="9"/>
    </row>
    <row r="4675" ht="12.75">
      <c r="E4675" s="9"/>
    </row>
    <row r="4676" ht="12.75">
      <c r="E4676" s="9"/>
    </row>
    <row r="4677" ht="12.75">
      <c r="E4677" s="9"/>
    </row>
    <row r="4678" ht="12.75">
      <c r="E4678" s="9"/>
    </row>
    <row r="4679" ht="12.75">
      <c r="E4679" s="9"/>
    </row>
    <row r="4680" ht="12.75">
      <c r="E4680" s="9"/>
    </row>
    <row r="4681" ht="12.75">
      <c r="E4681" s="9"/>
    </row>
    <row r="4682" ht="12.75">
      <c r="E4682" s="9"/>
    </row>
    <row r="4683" ht="12.75">
      <c r="E4683" s="9"/>
    </row>
    <row r="4684" ht="12.75">
      <c r="E4684" s="9"/>
    </row>
    <row r="4685" ht="12.75">
      <c r="E4685" s="9"/>
    </row>
    <row r="4686" ht="12.75">
      <c r="E4686" s="9"/>
    </row>
    <row r="4687" ht="12.75">
      <c r="E4687" s="9"/>
    </row>
    <row r="4688" ht="12.75">
      <c r="E4688" s="9"/>
    </row>
    <row r="4689" ht="12.75">
      <c r="E4689" s="9"/>
    </row>
    <row r="4690" ht="12.75">
      <c r="E4690" s="9"/>
    </row>
    <row r="4691" ht="12.75">
      <c r="E4691" s="9"/>
    </row>
    <row r="4692" ht="12.75">
      <c r="E4692" s="9"/>
    </row>
    <row r="4693" ht="12.75">
      <c r="E4693" s="9"/>
    </row>
    <row r="4694" ht="12.75">
      <c r="E4694" s="9"/>
    </row>
    <row r="4695" ht="12.75">
      <c r="E4695" s="9"/>
    </row>
    <row r="4696" ht="12.75">
      <c r="E4696" s="9"/>
    </row>
    <row r="4697" ht="12.75">
      <c r="E4697" s="9"/>
    </row>
    <row r="4698" ht="12.75">
      <c r="E4698" s="9"/>
    </row>
    <row r="4699" ht="12.75">
      <c r="E4699" s="9"/>
    </row>
    <row r="4700" ht="12.75">
      <c r="E4700" s="9"/>
    </row>
    <row r="4701" ht="12.75">
      <c r="E4701" s="9"/>
    </row>
    <row r="4702" ht="12.75">
      <c r="E4702" s="9"/>
    </row>
    <row r="4703" ht="12.75">
      <c r="E4703" s="9"/>
    </row>
    <row r="4704" ht="12.75">
      <c r="E4704" s="9"/>
    </row>
    <row r="4705" ht="12.75">
      <c r="E4705" s="9"/>
    </row>
    <row r="4706" ht="12.75">
      <c r="E4706" s="9"/>
    </row>
    <row r="4707" ht="12.75">
      <c r="E4707" s="9"/>
    </row>
    <row r="4708" ht="12.75">
      <c r="E4708" s="9"/>
    </row>
    <row r="4709" ht="12.75">
      <c r="E4709" s="9"/>
    </row>
    <row r="4710" ht="12.75">
      <c r="E4710" s="9"/>
    </row>
    <row r="4711" ht="12.75">
      <c r="E4711" s="9"/>
    </row>
    <row r="4712" ht="12.75">
      <c r="E4712" s="9"/>
    </row>
    <row r="4713" ht="12.75">
      <c r="E4713" s="9"/>
    </row>
    <row r="4714" ht="12.75">
      <c r="E4714" s="9"/>
    </row>
    <row r="4715" ht="12.75">
      <c r="E4715" s="9"/>
    </row>
    <row r="4716" ht="12.75">
      <c r="E4716" s="9"/>
    </row>
    <row r="4717" ht="12.75">
      <c r="E4717" s="9"/>
    </row>
    <row r="4718" ht="12.75">
      <c r="E4718" s="9"/>
    </row>
    <row r="4719" ht="12.75">
      <c r="E4719" s="9"/>
    </row>
    <row r="4720" ht="12.75">
      <c r="E4720" s="9"/>
    </row>
    <row r="4721" ht="12.75">
      <c r="E4721" s="9"/>
    </row>
    <row r="4722" ht="12.75">
      <c r="E4722" s="9"/>
    </row>
    <row r="4723" ht="12.75">
      <c r="E4723" s="9"/>
    </row>
    <row r="4724" ht="12.75">
      <c r="E4724" s="9"/>
    </row>
    <row r="4725" ht="12.75">
      <c r="E4725" s="9"/>
    </row>
    <row r="4726" ht="12.75">
      <c r="E4726" s="9"/>
    </row>
    <row r="4727" ht="12.75">
      <c r="E4727" s="9"/>
    </row>
    <row r="4728" ht="12.75">
      <c r="E4728" s="9"/>
    </row>
    <row r="4729" ht="12.75">
      <c r="E4729" s="9"/>
    </row>
    <row r="4730" ht="12.75">
      <c r="E4730" s="9"/>
    </row>
    <row r="4731" ht="12.75">
      <c r="E4731" s="9"/>
    </row>
    <row r="4732" ht="12.75">
      <c r="E4732" s="9"/>
    </row>
    <row r="4733" ht="12.75">
      <c r="E4733" s="9"/>
    </row>
    <row r="4734" ht="12.75">
      <c r="E4734" s="9"/>
    </row>
    <row r="4735" ht="12.75">
      <c r="E4735" s="9"/>
    </row>
    <row r="4736" ht="12.75">
      <c r="E4736" s="9"/>
    </row>
    <row r="4737" ht="12.75">
      <c r="E4737" s="9"/>
    </row>
    <row r="4738" ht="12.75">
      <c r="E4738" s="9"/>
    </row>
    <row r="4739" ht="12.75">
      <c r="E4739" s="9"/>
    </row>
    <row r="4740" ht="12.75">
      <c r="E4740" s="9"/>
    </row>
    <row r="4741" ht="12.75">
      <c r="E4741" s="9"/>
    </row>
    <row r="4742" ht="12.75">
      <c r="E4742" s="9"/>
    </row>
    <row r="4743" ht="12.75">
      <c r="E4743" s="9"/>
    </row>
    <row r="4744" ht="12.75">
      <c r="E4744" s="9"/>
    </row>
    <row r="4745" ht="12.75">
      <c r="E4745" s="9"/>
    </row>
    <row r="4746" ht="12.75">
      <c r="E4746" s="9"/>
    </row>
    <row r="4747" ht="12.75">
      <c r="E4747" s="9"/>
    </row>
    <row r="4748" ht="12.75">
      <c r="E4748" s="9"/>
    </row>
    <row r="4749" ht="12.75">
      <c r="E4749" s="9"/>
    </row>
    <row r="4750" ht="12.75">
      <c r="E4750" s="9"/>
    </row>
    <row r="4751" ht="12.75">
      <c r="E4751" s="9"/>
    </row>
    <row r="4752" ht="12.75">
      <c r="E4752" s="9"/>
    </row>
    <row r="4753" ht="12.75">
      <c r="E4753" s="9"/>
    </row>
    <row r="4754" ht="12.75">
      <c r="E4754" s="9"/>
    </row>
    <row r="4755" ht="12.75">
      <c r="E4755" s="9"/>
    </row>
    <row r="4756" ht="12.75">
      <c r="E4756" s="9"/>
    </row>
    <row r="4757" ht="12.75">
      <c r="E4757" s="9"/>
    </row>
    <row r="4758" ht="12.75">
      <c r="E4758" s="9"/>
    </row>
    <row r="4759" ht="12.75">
      <c r="E4759" s="9"/>
    </row>
    <row r="4760" ht="12.75">
      <c r="E4760" s="9"/>
    </row>
    <row r="4761" ht="12.75">
      <c r="E4761" s="9"/>
    </row>
    <row r="4762" ht="12.75">
      <c r="E4762" s="9"/>
    </row>
    <row r="4763" ht="12.75">
      <c r="E4763" s="9"/>
    </row>
    <row r="4764" ht="12.75">
      <c r="E4764" s="9"/>
    </row>
    <row r="4765" ht="12.75">
      <c r="E4765" s="9"/>
    </row>
    <row r="4766" ht="12.75">
      <c r="E4766" s="9"/>
    </row>
    <row r="4767" ht="12.75">
      <c r="E4767" s="9"/>
    </row>
    <row r="4768" ht="12.75">
      <c r="E4768" s="9"/>
    </row>
    <row r="4769" ht="12.75">
      <c r="E4769" s="9"/>
    </row>
    <row r="4770" ht="12.75">
      <c r="E4770" s="9"/>
    </row>
    <row r="4771" ht="12.75">
      <c r="E4771" s="9"/>
    </row>
    <row r="4772" ht="12.75">
      <c r="E4772" s="9"/>
    </row>
    <row r="4773" ht="12.75">
      <c r="E4773" s="9"/>
    </row>
    <row r="4774" ht="12.75">
      <c r="E4774" s="9"/>
    </row>
    <row r="4775" ht="12.75">
      <c r="E4775" s="9"/>
    </row>
    <row r="4776" ht="12.75">
      <c r="E4776" s="9"/>
    </row>
    <row r="4777" ht="12.75">
      <c r="E4777" s="9"/>
    </row>
    <row r="4778" ht="12.75">
      <c r="E4778" s="9"/>
    </row>
    <row r="4779" ht="12.75">
      <c r="E4779" s="9"/>
    </row>
    <row r="4780" ht="12.75">
      <c r="E4780" s="9"/>
    </row>
    <row r="4781" ht="12.75">
      <c r="E4781" s="9"/>
    </row>
    <row r="4782" ht="12.75">
      <c r="E4782" s="9"/>
    </row>
    <row r="4783" ht="12.75">
      <c r="E4783" s="9"/>
    </row>
    <row r="4784" ht="12.75">
      <c r="E4784" s="9"/>
    </row>
    <row r="4785" ht="12.75">
      <c r="E4785" s="9"/>
    </row>
    <row r="4786" ht="12.75">
      <c r="E4786" s="9"/>
    </row>
    <row r="4787" ht="12.75">
      <c r="E4787" s="9"/>
    </row>
    <row r="4788" ht="12.75">
      <c r="E4788" s="9"/>
    </row>
    <row r="4789" ht="12.75">
      <c r="E4789" s="9"/>
    </row>
    <row r="4790" ht="12.75">
      <c r="E4790" s="9"/>
    </row>
    <row r="4791" ht="12.75">
      <c r="E4791" s="9"/>
    </row>
    <row r="4792" ht="12.75">
      <c r="E4792" s="9"/>
    </row>
    <row r="4793" ht="12.75">
      <c r="E4793" s="9"/>
    </row>
    <row r="4794" ht="12.75">
      <c r="E4794" s="9"/>
    </row>
    <row r="4795" ht="12.75">
      <c r="E4795" s="9"/>
    </row>
    <row r="4796" ht="12.75">
      <c r="E4796" s="9"/>
    </row>
    <row r="4797" ht="12.75">
      <c r="E4797" s="9"/>
    </row>
    <row r="4798" ht="12.75">
      <c r="E4798" s="9"/>
    </row>
    <row r="4799" ht="12.75">
      <c r="E4799" s="9"/>
    </row>
    <row r="4800" ht="12.75">
      <c r="E4800" s="9"/>
    </row>
    <row r="4801" ht="12.75">
      <c r="E4801" s="9"/>
    </row>
    <row r="4802" ht="12.75">
      <c r="E4802" s="9"/>
    </row>
    <row r="4803" ht="12.75">
      <c r="E4803" s="9"/>
    </row>
    <row r="4804" ht="12.75">
      <c r="E4804" s="9"/>
    </row>
    <row r="4805" ht="12.75">
      <c r="E4805" s="9"/>
    </row>
    <row r="4806" ht="12.75">
      <c r="E4806" s="9"/>
    </row>
    <row r="4807" ht="12.75">
      <c r="E4807" s="9"/>
    </row>
    <row r="4808" ht="12.75">
      <c r="E4808" s="9"/>
    </row>
    <row r="4809" ht="12.75">
      <c r="E4809" s="9"/>
    </row>
    <row r="4810" ht="12.75">
      <c r="E4810" s="9"/>
    </row>
    <row r="4811" ht="12.75">
      <c r="E4811" s="9"/>
    </row>
    <row r="4812" ht="12.75">
      <c r="E4812" s="9"/>
    </row>
    <row r="4813" ht="12.75">
      <c r="E4813" s="9"/>
    </row>
    <row r="4814" ht="12.75">
      <c r="E4814" s="9"/>
    </row>
    <row r="4815" ht="12.75">
      <c r="E4815" s="9"/>
    </row>
    <row r="4816" ht="12.75">
      <c r="E4816" s="9"/>
    </row>
    <row r="4817" ht="12.75">
      <c r="E4817" s="9"/>
    </row>
    <row r="4818" ht="12.75">
      <c r="E4818" s="9"/>
    </row>
    <row r="4819" ht="12.75">
      <c r="E4819" s="9"/>
    </row>
    <row r="4820" ht="12.75">
      <c r="E4820" s="9"/>
    </row>
    <row r="4821" ht="12.75">
      <c r="E4821" s="9"/>
    </row>
    <row r="4822" ht="12.75">
      <c r="E4822" s="9"/>
    </row>
    <row r="4823" ht="12.75">
      <c r="E4823" s="9"/>
    </row>
    <row r="4824" ht="12.75">
      <c r="E4824" s="9"/>
    </row>
    <row r="4825" ht="12.75">
      <c r="E4825" s="9"/>
    </row>
    <row r="4826" ht="12.75">
      <c r="E4826" s="9"/>
    </row>
    <row r="4827" ht="12.75">
      <c r="E4827" s="9"/>
    </row>
    <row r="4828" ht="12.75">
      <c r="E4828" s="9"/>
    </row>
    <row r="4829" ht="12.75">
      <c r="E4829" s="9"/>
    </row>
    <row r="4830" ht="12.75">
      <c r="E4830" s="9"/>
    </row>
    <row r="4831" ht="12.75">
      <c r="E4831" s="9"/>
    </row>
    <row r="4832" ht="12.75">
      <c r="E4832" s="9"/>
    </row>
    <row r="4833" ht="12.75">
      <c r="E4833" s="9"/>
    </row>
    <row r="4834" ht="12.75">
      <c r="E4834" s="9"/>
    </row>
    <row r="4835" ht="12.75">
      <c r="E4835" s="9"/>
    </row>
    <row r="4836" ht="12.75">
      <c r="E4836" s="9"/>
    </row>
    <row r="4837" ht="12.75">
      <c r="E4837" s="9"/>
    </row>
    <row r="4838" ht="12.75">
      <c r="E4838" s="9"/>
    </row>
    <row r="4839" ht="12.75">
      <c r="E4839" s="9"/>
    </row>
    <row r="4840" ht="12.75">
      <c r="E4840" s="9"/>
    </row>
    <row r="4841" ht="12.75">
      <c r="E4841" s="9"/>
    </row>
    <row r="4842" ht="12.75">
      <c r="E4842" s="9"/>
    </row>
    <row r="4843" ht="12.75">
      <c r="E4843" s="9"/>
    </row>
    <row r="4844" ht="12.75">
      <c r="E4844" s="9"/>
    </row>
    <row r="4845" ht="12.75">
      <c r="E4845" s="9"/>
    </row>
    <row r="4846" ht="12.75">
      <c r="E4846" s="9"/>
    </row>
    <row r="4847" ht="12.75">
      <c r="E4847" s="9"/>
    </row>
    <row r="4848" ht="12.75">
      <c r="E4848" s="9"/>
    </row>
    <row r="4849" ht="12.75">
      <c r="E4849" s="9"/>
    </row>
    <row r="4850" ht="12.75">
      <c r="E4850" s="9"/>
    </row>
    <row r="4851" ht="12.75">
      <c r="E4851" s="9"/>
    </row>
    <row r="4852" ht="12.75">
      <c r="E4852" s="9"/>
    </row>
    <row r="4853" ht="12.75">
      <c r="E4853" s="9"/>
    </row>
    <row r="4854" ht="12.75">
      <c r="E4854" s="9"/>
    </row>
    <row r="4855" ht="12.75">
      <c r="E4855" s="9"/>
    </row>
    <row r="4856" ht="12.75">
      <c r="E4856" s="9"/>
    </row>
    <row r="4857" ht="12.75">
      <c r="E4857" s="9"/>
    </row>
    <row r="4858" ht="12.75">
      <c r="E4858" s="9"/>
    </row>
    <row r="4859" ht="12.75">
      <c r="E4859" s="9"/>
    </row>
    <row r="4860" ht="12.75">
      <c r="E4860" s="9"/>
    </row>
    <row r="4861" ht="12.75">
      <c r="E4861" s="9"/>
    </row>
    <row r="4862" ht="12.75">
      <c r="E4862" s="9"/>
    </row>
    <row r="4863" ht="12.75">
      <c r="E4863" s="9"/>
    </row>
    <row r="4864" ht="12.75">
      <c r="E4864" s="9"/>
    </row>
    <row r="4865" ht="12.75">
      <c r="E4865" s="9"/>
    </row>
    <row r="4866" ht="12.75">
      <c r="E4866" s="9"/>
    </row>
    <row r="4867" ht="12.75">
      <c r="E4867" s="9"/>
    </row>
    <row r="4868" ht="12.75">
      <c r="E4868" s="9"/>
    </row>
    <row r="4869" ht="12.75">
      <c r="E4869" s="9"/>
    </row>
    <row r="4870" ht="12.75">
      <c r="E4870" s="9"/>
    </row>
    <row r="4871" ht="12.75">
      <c r="E4871" s="9"/>
    </row>
    <row r="4872" ht="12.75">
      <c r="E4872" s="9"/>
    </row>
    <row r="4873" ht="12.75">
      <c r="E4873" s="9"/>
    </row>
    <row r="4874" ht="12.75">
      <c r="E4874" s="9"/>
    </row>
    <row r="4875" ht="12.75">
      <c r="E4875" s="9"/>
    </row>
    <row r="4876" ht="12.75">
      <c r="E4876" s="9"/>
    </row>
    <row r="4877" ht="12.75">
      <c r="E4877" s="9"/>
    </row>
    <row r="4878" ht="12.75">
      <c r="E4878" s="9"/>
    </row>
    <row r="4879" ht="12.75">
      <c r="E4879" s="9"/>
    </row>
    <row r="4880" ht="12.75">
      <c r="E4880" s="9"/>
    </row>
    <row r="4881" ht="12.75">
      <c r="E4881" s="9"/>
    </row>
    <row r="4882" ht="12.75">
      <c r="E4882" s="9"/>
    </row>
    <row r="4883" ht="12.75">
      <c r="E4883" s="9"/>
    </row>
    <row r="4884" ht="12.75">
      <c r="E4884" s="9"/>
    </row>
    <row r="4885" ht="12.75">
      <c r="E4885" s="9"/>
    </row>
    <row r="4886" ht="12.75">
      <c r="E4886" s="9"/>
    </row>
    <row r="4887" ht="12.75">
      <c r="E4887" s="9"/>
    </row>
    <row r="4888" ht="12.75">
      <c r="E4888" s="9"/>
    </row>
    <row r="4889" ht="12.75">
      <c r="E4889" s="9"/>
    </row>
    <row r="4890" ht="12.75">
      <c r="E4890" s="9"/>
    </row>
    <row r="4891" ht="12.75">
      <c r="E4891" s="9"/>
    </row>
    <row r="4892" ht="12.75">
      <c r="E4892" s="9"/>
    </row>
    <row r="4893" ht="12.75">
      <c r="E4893" s="9"/>
    </row>
    <row r="4894" ht="12.75">
      <c r="E4894" s="9"/>
    </row>
    <row r="4895" ht="12.75">
      <c r="E4895" s="9"/>
    </row>
    <row r="4896" ht="12.75">
      <c r="E4896" s="9"/>
    </row>
    <row r="4897" ht="12.75">
      <c r="E4897" s="9"/>
    </row>
    <row r="4898" ht="12.75">
      <c r="E4898" s="9"/>
    </row>
    <row r="4899" ht="12.75">
      <c r="E4899" s="9"/>
    </row>
    <row r="4900" ht="12.75">
      <c r="E4900" s="9"/>
    </row>
    <row r="4901" ht="12.75">
      <c r="E4901" s="9"/>
    </row>
    <row r="4902" ht="12.75">
      <c r="E4902" s="9"/>
    </row>
    <row r="4903" ht="12.75">
      <c r="E4903" s="9"/>
    </row>
    <row r="4904" ht="12.75">
      <c r="E4904" s="9"/>
    </row>
    <row r="4905" ht="12.75">
      <c r="E4905" s="9"/>
    </row>
    <row r="4906" ht="12.75">
      <c r="E4906" s="9"/>
    </row>
    <row r="4907" ht="12.75">
      <c r="E4907" s="9"/>
    </row>
    <row r="4908" ht="12.75">
      <c r="E4908" s="9"/>
    </row>
    <row r="4909" ht="12.75">
      <c r="E4909" s="9"/>
    </row>
    <row r="4910" ht="12.75">
      <c r="E4910" s="9"/>
    </row>
    <row r="4911" ht="12.75">
      <c r="E4911" s="9"/>
    </row>
    <row r="4912" ht="12.75">
      <c r="E4912" s="9"/>
    </row>
    <row r="4913" ht="12.75">
      <c r="E4913" s="9"/>
    </row>
    <row r="4914" ht="12.75">
      <c r="E4914" s="9"/>
    </row>
    <row r="4915" ht="12.75">
      <c r="E4915" s="9"/>
    </row>
    <row r="4916" ht="12.75">
      <c r="E4916" s="9"/>
    </row>
    <row r="4917" ht="12.75">
      <c r="E4917" s="9"/>
    </row>
    <row r="4918" ht="12.75">
      <c r="E4918" s="9"/>
    </row>
    <row r="4919" ht="12.75">
      <c r="E4919" s="9"/>
    </row>
    <row r="4920" ht="12.75">
      <c r="E4920" s="9"/>
    </row>
    <row r="4921" ht="12.75">
      <c r="E4921" s="9"/>
    </row>
    <row r="4922" ht="12.75">
      <c r="E4922" s="9"/>
    </row>
    <row r="4923" ht="12.75">
      <c r="E4923" s="9"/>
    </row>
    <row r="4924" ht="12.75">
      <c r="E4924" s="9"/>
    </row>
    <row r="4925" ht="12.75">
      <c r="E4925" s="9"/>
    </row>
    <row r="4926" ht="12.75">
      <c r="E4926" s="9"/>
    </row>
    <row r="4927" ht="12.75">
      <c r="E4927" s="9"/>
    </row>
    <row r="4928" ht="12.75">
      <c r="E4928" s="9"/>
    </row>
    <row r="4929" ht="12.75">
      <c r="E4929" s="9"/>
    </row>
    <row r="4930" ht="12.75">
      <c r="E4930" s="9"/>
    </row>
    <row r="4931" ht="12.75">
      <c r="E4931" s="9"/>
    </row>
    <row r="4932" ht="12.75">
      <c r="E4932" s="9"/>
    </row>
    <row r="4933" ht="12.75">
      <c r="E4933" s="9"/>
    </row>
    <row r="4934" ht="12.75">
      <c r="E4934" s="9"/>
    </row>
    <row r="4935" ht="12.75">
      <c r="E4935" s="9"/>
    </row>
    <row r="4936" ht="12.75">
      <c r="E4936" s="9"/>
    </row>
    <row r="4937" ht="12.75">
      <c r="E4937" s="9"/>
    </row>
    <row r="4938" ht="12.75">
      <c r="E4938" s="9"/>
    </row>
    <row r="4939" ht="12.75">
      <c r="E4939" s="9"/>
    </row>
    <row r="4940" ht="12.75">
      <c r="E4940" s="9"/>
    </row>
    <row r="4941" ht="12.75">
      <c r="E4941" s="9"/>
    </row>
    <row r="4942" ht="12.75">
      <c r="E4942" s="9"/>
    </row>
    <row r="4943" ht="12.75">
      <c r="E4943" s="9"/>
    </row>
    <row r="4944" ht="12.75">
      <c r="E4944" s="9"/>
    </row>
    <row r="4945" ht="12.75">
      <c r="E4945" s="9"/>
    </row>
    <row r="4946" ht="12.75">
      <c r="E4946" s="9"/>
    </row>
    <row r="4947" ht="12.75">
      <c r="E4947" s="9"/>
    </row>
  </sheetData>
  <sheetProtection/>
  <mergeCells count="2">
    <mergeCell ref="B3:F3"/>
    <mergeCell ref="B4:F4"/>
  </mergeCells>
  <printOptions/>
  <pageMargins left="0.24" right="0.37" top="0.47" bottom="0.31" header="0.48" footer="0.27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B70">
      <selection activeCell="B70" sqref="B70"/>
    </sheetView>
  </sheetViews>
  <sheetFormatPr defaultColWidth="9.140625" defaultRowHeight="12.75"/>
  <cols>
    <col min="1" max="1" width="5.8515625" style="4" hidden="1" customWidth="1"/>
    <col min="2" max="2" width="77.8515625" style="4" customWidth="1"/>
    <col min="3" max="3" width="16.00390625" style="4" bestFit="1" customWidth="1"/>
    <col min="4" max="4" width="11.7109375" style="4" bestFit="1" customWidth="1"/>
    <col min="5" max="5" width="11.28125" style="4" bestFit="1" customWidth="1"/>
    <col min="6" max="6" width="19.8515625" style="4" customWidth="1"/>
    <col min="7" max="7" width="11.421875" style="10" customWidth="1"/>
    <col min="8" max="8" width="12.00390625" style="3" bestFit="1" customWidth="1"/>
    <col min="9" max="9" width="10.7109375" style="9" bestFit="1" customWidth="1"/>
    <col min="10" max="10" width="9.140625" style="9" customWidth="1"/>
    <col min="11" max="16384" width="9.140625" style="4" customWidth="1"/>
  </cols>
  <sheetData>
    <row r="1" spans="1:6" ht="18.75" customHeight="1">
      <c r="A1" s="4" t="s">
        <v>79</v>
      </c>
      <c r="B1" s="1" t="s">
        <v>24</v>
      </c>
      <c r="C1" s="1"/>
      <c r="D1" s="1"/>
      <c r="E1" s="1"/>
      <c r="F1" s="1"/>
    </row>
    <row r="2" spans="2:6" ht="13.5" thickBot="1">
      <c r="B2" s="5"/>
      <c r="C2" s="6"/>
      <c r="D2" s="6"/>
      <c r="E2" s="7"/>
      <c r="F2" s="8"/>
    </row>
    <row r="3" spans="2:6" ht="12.75">
      <c r="B3" s="280" t="s">
        <v>374</v>
      </c>
      <c r="C3" s="281"/>
      <c r="D3" s="281"/>
      <c r="E3" s="281"/>
      <c r="F3" s="282"/>
    </row>
    <row r="4" spans="2:6" ht="13.5" thickBot="1">
      <c r="B4" s="286" t="s">
        <v>66</v>
      </c>
      <c r="C4" s="287"/>
      <c r="D4" s="287"/>
      <c r="E4" s="287"/>
      <c r="F4" s="288"/>
    </row>
    <row r="5" spans="2:6" ht="39" thickBot="1">
      <c r="B5" s="58" t="s">
        <v>16</v>
      </c>
      <c r="C5" s="31" t="s">
        <v>0</v>
      </c>
      <c r="D5" s="31" t="s">
        <v>6</v>
      </c>
      <c r="E5" s="33" t="s">
        <v>1</v>
      </c>
      <c r="F5" s="34" t="s">
        <v>2</v>
      </c>
    </row>
    <row r="6" spans="2:6" ht="12.75">
      <c r="B6" s="25"/>
      <c r="C6" s="20"/>
      <c r="D6" s="20"/>
      <c r="E6" s="17"/>
      <c r="F6" s="26"/>
    </row>
    <row r="7" spans="2:6" ht="12.75">
      <c r="B7" s="12" t="s">
        <v>3</v>
      </c>
      <c r="C7" s="21"/>
      <c r="D7" s="21"/>
      <c r="E7" s="40"/>
      <c r="F7" s="41"/>
    </row>
    <row r="8" spans="2:6" ht="12.75">
      <c r="B8" s="52" t="s">
        <v>22</v>
      </c>
      <c r="C8" s="21"/>
      <c r="D8" s="21"/>
      <c r="E8" s="40"/>
      <c r="F8" s="41"/>
    </row>
    <row r="9" spans="2:8" ht="12.75">
      <c r="B9" s="12" t="s">
        <v>62</v>
      </c>
      <c r="C9" s="21"/>
      <c r="D9" s="21"/>
      <c r="E9" s="19"/>
      <c r="F9" s="39"/>
      <c r="G9" s="37"/>
      <c r="H9" s="35"/>
    </row>
    <row r="10" spans="1:10" ht="12.75">
      <c r="A10" s="4" t="s">
        <v>195</v>
      </c>
      <c r="B10" s="29" t="s">
        <v>409</v>
      </c>
      <c r="C10" s="198" t="s">
        <v>146</v>
      </c>
      <c r="D10" s="145">
        <v>800000</v>
      </c>
      <c r="E10" s="134">
        <v>804.9392</v>
      </c>
      <c r="F10" s="137">
        <f aca="true" t="shared" si="0" ref="F10:F16">ROUND(+E10/$E$34*100,2)</f>
        <v>12.96</v>
      </c>
      <c r="G10" s="106"/>
      <c r="H10" s="106"/>
      <c r="I10" s="229"/>
      <c r="J10" s="229"/>
    </row>
    <row r="11" spans="1:10" ht="12.75">
      <c r="A11" s="4" t="s">
        <v>248</v>
      </c>
      <c r="B11" s="29" t="s">
        <v>344</v>
      </c>
      <c r="C11" s="200" t="s">
        <v>139</v>
      </c>
      <c r="D11" s="145">
        <v>500000</v>
      </c>
      <c r="E11" s="134">
        <f>512.204+0.001</f>
        <v>512.2049999999999</v>
      </c>
      <c r="F11" s="137">
        <f t="shared" si="0"/>
        <v>8.25</v>
      </c>
      <c r="G11" s="106"/>
      <c r="H11" s="106"/>
      <c r="I11" s="229"/>
      <c r="J11" s="229"/>
    </row>
    <row r="12" spans="1:10" ht="12.75">
      <c r="A12" s="4" t="s">
        <v>249</v>
      </c>
      <c r="B12" s="29" t="s">
        <v>345</v>
      </c>
      <c r="C12" s="200" t="s">
        <v>139</v>
      </c>
      <c r="D12" s="145">
        <v>500000</v>
      </c>
      <c r="E12" s="176">
        <v>509.954</v>
      </c>
      <c r="F12" s="137">
        <f t="shared" si="0"/>
        <v>8.21</v>
      </c>
      <c r="G12" s="106"/>
      <c r="H12" s="106"/>
      <c r="I12" s="229"/>
      <c r="J12" s="229"/>
    </row>
    <row r="13" spans="1:10" ht="12.75">
      <c r="A13" s="4" t="s">
        <v>246</v>
      </c>
      <c r="B13" s="29" t="s">
        <v>455</v>
      </c>
      <c r="C13" s="200" t="s">
        <v>139</v>
      </c>
      <c r="D13" s="145">
        <v>500000</v>
      </c>
      <c r="E13" s="176">
        <v>505.8405</v>
      </c>
      <c r="F13" s="137">
        <f t="shared" si="0"/>
        <v>8.15</v>
      </c>
      <c r="G13" s="106"/>
      <c r="H13" s="106"/>
      <c r="I13" s="229"/>
      <c r="J13" s="229"/>
    </row>
    <row r="14" spans="1:10" ht="12.75">
      <c r="A14" s="4" t="s">
        <v>245</v>
      </c>
      <c r="B14" s="29" t="s">
        <v>456</v>
      </c>
      <c r="C14" s="200" t="s">
        <v>139</v>
      </c>
      <c r="D14" s="145">
        <v>500000</v>
      </c>
      <c r="E14" s="176">
        <v>502.9475</v>
      </c>
      <c r="F14" s="137">
        <f t="shared" si="0"/>
        <v>8.1</v>
      </c>
      <c r="G14" s="106"/>
      <c r="H14" s="106"/>
      <c r="I14" s="229"/>
      <c r="J14" s="229"/>
    </row>
    <row r="15" spans="1:10" ht="12.75">
      <c r="A15" s="4" t="s">
        <v>247</v>
      </c>
      <c r="B15" s="29" t="s">
        <v>457</v>
      </c>
      <c r="C15" s="200" t="s">
        <v>144</v>
      </c>
      <c r="D15" s="145">
        <v>500000</v>
      </c>
      <c r="E15" s="176">
        <v>494.1815</v>
      </c>
      <c r="F15" s="137">
        <f t="shared" si="0"/>
        <v>7.96</v>
      </c>
      <c r="G15" s="106"/>
      <c r="H15" s="106"/>
      <c r="I15" s="229"/>
      <c r="J15" s="229"/>
    </row>
    <row r="16" spans="1:10" ht="13.5" thickBot="1">
      <c r="A16" s="4" t="s">
        <v>244</v>
      </c>
      <c r="B16" s="29" t="s">
        <v>458</v>
      </c>
      <c r="C16" s="200" t="s">
        <v>139</v>
      </c>
      <c r="D16" s="145">
        <v>100000</v>
      </c>
      <c r="E16" s="176">
        <v>100.2961</v>
      </c>
      <c r="F16" s="137">
        <f t="shared" si="0"/>
        <v>1.62</v>
      </c>
      <c r="G16" s="106"/>
      <c r="H16" s="106"/>
      <c r="I16" s="229"/>
      <c r="J16" s="229"/>
    </row>
    <row r="17" spans="2:9" ht="13.5" thickBot="1">
      <c r="B17" s="12" t="s">
        <v>4</v>
      </c>
      <c r="C17" s="201"/>
      <c r="D17" s="146"/>
      <c r="E17" s="152">
        <f>SUM(E10:E16)+0.01</f>
        <v>3430.3738000000003</v>
      </c>
      <c r="F17" s="153">
        <f>+E17/$E$34*100</f>
        <v>55.249024384551234</v>
      </c>
      <c r="G17" s="106"/>
      <c r="H17" s="106"/>
      <c r="I17" s="229"/>
    </row>
    <row r="18" spans="2:6" ht="12.75">
      <c r="B18" s="12" t="s">
        <v>11</v>
      </c>
      <c r="C18" s="21"/>
      <c r="D18" s="145"/>
      <c r="E18" s="53"/>
      <c r="F18" s="139"/>
    </row>
    <row r="19" spans="2:6" ht="12.75">
      <c r="B19" s="12" t="s">
        <v>20</v>
      </c>
      <c r="C19" s="21"/>
      <c r="D19" s="145"/>
      <c r="E19" s="18"/>
      <c r="F19" s="139"/>
    </row>
    <row r="20" spans="1:10" ht="12.75">
      <c r="A20" s="4" t="s">
        <v>250</v>
      </c>
      <c r="B20" s="29" t="s">
        <v>459</v>
      </c>
      <c r="C20" s="198" t="s">
        <v>136</v>
      </c>
      <c r="D20" s="145">
        <v>500000</v>
      </c>
      <c r="E20" s="18">
        <v>496.962</v>
      </c>
      <c r="F20" s="137">
        <f>ROUND(+E20/$E$34*100,2)+0.005</f>
        <v>8.005</v>
      </c>
      <c r="G20" s="106"/>
      <c r="H20" s="106"/>
      <c r="I20" s="229"/>
      <c r="J20" s="229"/>
    </row>
    <row r="21" spans="1:10" ht="12.75">
      <c r="A21" s="4" t="s">
        <v>164</v>
      </c>
      <c r="B21" s="29" t="s">
        <v>503</v>
      </c>
      <c r="C21" s="198" t="s">
        <v>136</v>
      </c>
      <c r="D21" s="145">
        <v>450000</v>
      </c>
      <c r="E21" s="18">
        <v>449.89335</v>
      </c>
      <c r="F21" s="137">
        <f>ROUND(+E21/$E$34*100,2)</f>
        <v>7.25</v>
      </c>
      <c r="G21" s="106"/>
      <c r="H21" s="106"/>
      <c r="I21" s="229"/>
      <c r="J21" s="229"/>
    </row>
    <row r="22" spans="1:10" ht="12.75">
      <c r="A22" s="4" t="s">
        <v>158</v>
      </c>
      <c r="B22" s="29" t="s">
        <v>335</v>
      </c>
      <c r="C22" s="198" t="s">
        <v>136</v>
      </c>
      <c r="D22" s="145">
        <v>225000</v>
      </c>
      <c r="E22" s="18">
        <v>224.518725</v>
      </c>
      <c r="F22" s="137">
        <f>ROUND(+E22/$E$34*100,2)</f>
        <v>3.62</v>
      </c>
      <c r="G22" s="106"/>
      <c r="H22" s="106"/>
      <c r="I22" s="229"/>
      <c r="J22" s="229"/>
    </row>
    <row r="23" spans="1:10" ht="12.75">
      <c r="A23" s="4" t="s">
        <v>251</v>
      </c>
      <c r="B23" s="29" t="s">
        <v>460</v>
      </c>
      <c r="C23" s="198" t="s">
        <v>136</v>
      </c>
      <c r="D23" s="145">
        <v>200000</v>
      </c>
      <c r="E23" s="18">
        <v>193.856</v>
      </c>
      <c r="F23" s="137">
        <f>ROUND(+E23/$E$34*100,2)</f>
        <v>3.12</v>
      </c>
      <c r="G23" s="106"/>
      <c r="H23" s="106"/>
      <c r="I23" s="229"/>
      <c r="J23" s="229"/>
    </row>
    <row r="24" spans="1:10" ht="12.75">
      <c r="A24" s="4" t="s">
        <v>162</v>
      </c>
      <c r="B24" s="29" t="s">
        <v>336</v>
      </c>
      <c r="C24" s="198" t="s">
        <v>136</v>
      </c>
      <c r="D24" s="145">
        <v>150000</v>
      </c>
      <c r="E24" s="18">
        <v>149.92875</v>
      </c>
      <c r="F24" s="137">
        <f>ROUND(+E24/$E$34*100,2)</f>
        <v>2.41</v>
      </c>
      <c r="G24" s="106"/>
      <c r="H24" s="106"/>
      <c r="I24" s="229"/>
      <c r="J24" s="229"/>
    </row>
    <row r="25" spans="1:10" ht="13.5" thickBot="1">
      <c r="A25" s="4" t="s">
        <v>252</v>
      </c>
      <c r="B25" s="29" t="s">
        <v>346</v>
      </c>
      <c r="C25" s="198" t="s">
        <v>135</v>
      </c>
      <c r="D25" s="145">
        <v>150000</v>
      </c>
      <c r="E25" s="18">
        <v>146.8113</v>
      </c>
      <c r="F25" s="137">
        <f>ROUND(+E25/$E$34*100,2)</f>
        <v>2.36</v>
      </c>
      <c r="G25" s="106"/>
      <c r="H25" s="106"/>
      <c r="I25" s="229"/>
      <c r="J25" s="229"/>
    </row>
    <row r="26" spans="2:9" ht="13.5" thickBot="1">
      <c r="B26" s="12" t="s">
        <v>4</v>
      </c>
      <c r="C26" s="15"/>
      <c r="D26" s="146"/>
      <c r="E26" s="152">
        <f>SUM(E20:E25)</f>
        <v>1661.970125</v>
      </c>
      <c r="F26" s="153">
        <f>+E26/$E$34*100</f>
        <v>26.767411750439752</v>
      </c>
      <c r="G26" s="83"/>
      <c r="H26" s="83"/>
      <c r="I26" s="229"/>
    </row>
    <row r="27" spans="2:6" ht="12.75">
      <c r="B27" s="12" t="s">
        <v>19</v>
      </c>
      <c r="C27" s="21"/>
      <c r="D27" s="145"/>
      <c r="E27" s="18"/>
      <c r="F27" s="139"/>
    </row>
    <row r="28" spans="1:10" ht="13.5" thickBot="1">
      <c r="A28" s="4" t="s">
        <v>185</v>
      </c>
      <c r="B28" s="29" t="s">
        <v>411</v>
      </c>
      <c r="C28" s="198" t="s">
        <v>135</v>
      </c>
      <c r="D28" s="145">
        <v>950000</v>
      </c>
      <c r="E28" s="188">
        <f>914.58495+0.001</f>
        <v>914.58595</v>
      </c>
      <c r="F28" s="137">
        <f>ROUND(+E28/$E$34*100,2)</f>
        <v>14.73</v>
      </c>
      <c r="G28" s="106"/>
      <c r="H28" s="106"/>
      <c r="I28" s="229"/>
      <c r="J28" s="229"/>
    </row>
    <row r="29" spans="2:9" ht="13.5" thickBot="1">
      <c r="B29" s="12" t="s">
        <v>4</v>
      </c>
      <c r="C29" s="146"/>
      <c r="D29" s="146"/>
      <c r="E29" s="152">
        <f>SUM(E28:E28)</f>
        <v>914.58595</v>
      </c>
      <c r="F29" s="153">
        <f>+E29/$E$34*100</f>
        <v>14.73016773079306</v>
      </c>
      <c r="G29" s="106"/>
      <c r="H29" s="106"/>
      <c r="I29" s="229"/>
    </row>
    <row r="30" spans="2:6" ht="12.75">
      <c r="B30" s="12" t="s">
        <v>5</v>
      </c>
      <c r="C30" s="145"/>
      <c r="D30" s="145"/>
      <c r="E30" s="18"/>
      <c r="F30" s="139"/>
    </row>
    <row r="31" spans="2:9" ht="12.75">
      <c r="B31" s="25" t="s">
        <v>103</v>
      </c>
      <c r="C31" s="145"/>
      <c r="D31" s="145"/>
      <c r="E31" s="135"/>
      <c r="F31" s="137"/>
      <c r="H31" s="35"/>
      <c r="I31" s="229"/>
    </row>
    <row r="32" spans="2:9" ht="13.5" thickBot="1">
      <c r="B32" s="25" t="s">
        <v>18</v>
      </c>
      <c r="C32" s="145"/>
      <c r="D32" s="145"/>
      <c r="E32" s="135">
        <f>+E34-E17-E26-E29</f>
        <v>202.00112099999967</v>
      </c>
      <c r="F32" s="137">
        <f>ROUND(+E32/$E$34*100,2)</f>
        <v>3.25</v>
      </c>
      <c r="G32" s="106"/>
      <c r="H32" s="106"/>
      <c r="I32" s="229"/>
    </row>
    <row r="33" spans="2:9" ht="13.5" thickBot="1">
      <c r="B33" s="12" t="s">
        <v>4</v>
      </c>
      <c r="C33" s="15"/>
      <c r="D33" s="146"/>
      <c r="E33" s="152">
        <f>SUM(E31:E32)</f>
        <v>202.00112099999967</v>
      </c>
      <c r="F33" s="153">
        <f>+E33/$E$34*100</f>
        <v>3.2533961342159468</v>
      </c>
      <c r="G33" s="83"/>
      <c r="H33" s="83"/>
      <c r="I33" s="229"/>
    </row>
    <row r="34" spans="2:9" ht="13.5" thickBot="1">
      <c r="B34" s="11" t="s">
        <v>12</v>
      </c>
      <c r="C34" s="22"/>
      <c r="D34" s="180"/>
      <c r="E34" s="150">
        <v>6208.930996</v>
      </c>
      <c r="F34" s="151">
        <f>F17+F26+F29+F33</f>
        <v>99.99999999999999</v>
      </c>
      <c r="G34" s="83"/>
      <c r="H34" s="83"/>
      <c r="I34" s="229"/>
    </row>
    <row r="35" spans="2:6" ht="12.75">
      <c r="B35" s="59" t="s">
        <v>17</v>
      </c>
      <c r="C35" s="60"/>
      <c r="D35" s="60"/>
      <c r="E35" s="61"/>
      <c r="F35" s="62"/>
    </row>
    <row r="36" spans="2:6" ht="12.75">
      <c r="B36" s="29"/>
      <c r="C36" s="23"/>
      <c r="D36" s="23"/>
      <c r="E36" s="24"/>
      <c r="F36" s="28"/>
    </row>
    <row r="37" spans="2:7" ht="12.75">
      <c r="B37" s="29" t="s">
        <v>7</v>
      </c>
      <c r="C37" s="23"/>
      <c r="D37" s="23"/>
      <c r="E37" s="24"/>
      <c r="F37" s="28"/>
      <c r="G37" s="30"/>
    </row>
    <row r="38" spans="2:7" ht="12.75">
      <c r="B38" s="29" t="s">
        <v>21</v>
      </c>
      <c r="C38" s="38" t="s">
        <v>10</v>
      </c>
      <c r="D38" s="23"/>
      <c r="E38" s="24"/>
      <c r="F38" s="28"/>
      <c r="G38" s="30"/>
    </row>
    <row r="39" spans="2:7" ht="12.75">
      <c r="B39" s="29" t="s">
        <v>132</v>
      </c>
      <c r="C39" s="23"/>
      <c r="D39" s="23"/>
      <c r="E39" s="24"/>
      <c r="F39" s="28"/>
      <c r="G39" s="30"/>
    </row>
    <row r="40" spans="1:7" ht="12.75">
      <c r="A40" s="4" t="s">
        <v>82</v>
      </c>
      <c r="B40" s="42" t="s">
        <v>25</v>
      </c>
      <c r="C40" s="96">
        <v>1176.8621</v>
      </c>
      <c r="D40" s="23"/>
      <c r="E40" s="24"/>
      <c r="F40" s="28"/>
      <c r="G40" s="30"/>
    </row>
    <row r="41" spans="1:7" ht="12.75">
      <c r="A41" s="4" t="s">
        <v>84</v>
      </c>
      <c r="B41" s="42" t="s">
        <v>28</v>
      </c>
      <c r="C41" s="96">
        <v>1004.7994</v>
      </c>
      <c r="D41" s="23"/>
      <c r="E41" s="24"/>
      <c r="F41" s="28"/>
      <c r="G41" s="30"/>
    </row>
    <row r="42" spans="1:7" ht="12.75">
      <c r="A42" s="4" t="s">
        <v>81</v>
      </c>
      <c r="B42" s="42" t="s">
        <v>29</v>
      </c>
      <c r="C42" s="96">
        <v>1005.4811</v>
      </c>
      <c r="D42" s="23"/>
      <c r="E42" s="24"/>
      <c r="F42" s="28"/>
      <c r="G42" s="30"/>
    </row>
    <row r="43" spans="1:7" ht="12.75">
      <c r="A43" s="4" t="s">
        <v>83</v>
      </c>
      <c r="B43" s="42" t="s">
        <v>31</v>
      </c>
      <c r="C43" s="96">
        <v>1004.4951</v>
      </c>
      <c r="D43" s="23"/>
      <c r="E43" s="24"/>
      <c r="F43" s="28"/>
      <c r="G43" s="30"/>
    </row>
    <row r="44" spans="1:7" ht="12.75">
      <c r="A44" s="4" t="s">
        <v>86</v>
      </c>
      <c r="B44" s="42" t="s">
        <v>67</v>
      </c>
      <c r="C44" s="97">
        <v>1008.1928</v>
      </c>
      <c r="D44" s="23"/>
      <c r="E44" s="24"/>
      <c r="F44" s="28"/>
      <c r="G44" s="30"/>
    </row>
    <row r="45" spans="1:7" ht="12.75">
      <c r="A45" s="4" t="s">
        <v>306</v>
      </c>
      <c r="B45" s="42" t="s">
        <v>309</v>
      </c>
      <c r="C45" s="97" t="s">
        <v>46</v>
      </c>
      <c r="D45" s="23"/>
      <c r="E45" s="24"/>
      <c r="F45" s="28"/>
      <c r="G45" s="30"/>
    </row>
    <row r="46" spans="1:7" ht="12.75">
      <c r="A46" s="4" t="s">
        <v>311</v>
      </c>
      <c r="B46" s="42" t="s">
        <v>312</v>
      </c>
      <c r="C46" s="97" t="s">
        <v>46</v>
      </c>
      <c r="D46" s="23"/>
      <c r="E46" s="24"/>
      <c r="F46" s="28"/>
      <c r="G46" s="30"/>
    </row>
    <row r="47" spans="1:7" ht="12.75">
      <c r="A47" s="4" t="s">
        <v>317</v>
      </c>
      <c r="B47" s="42" t="s">
        <v>318</v>
      </c>
      <c r="C47" s="97" t="s">
        <v>46</v>
      </c>
      <c r="D47" s="23"/>
      <c r="E47" s="24"/>
      <c r="F47" s="28"/>
      <c r="G47" s="30"/>
    </row>
    <row r="48" spans="1:7" ht="12.75">
      <c r="A48" s="4" t="s">
        <v>313</v>
      </c>
      <c r="B48" s="42" t="s">
        <v>315</v>
      </c>
      <c r="C48" s="97" t="s">
        <v>46</v>
      </c>
      <c r="D48" s="23"/>
      <c r="E48" s="24"/>
      <c r="F48" s="28"/>
      <c r="G48" s="30"/>
    </row>
    <row r="49" spans="2:7" ht="12.75">
      <c r="B49" s="42" t="s">
        <v>108</v>
      </c>
      <c r="C49" s="97"/>
      <c r="D49" s="23"/>
      <c r="E49" s="24"/>
      <c r="F49" s="28"/>
      <c r="G49" s="30"/>
    </row>
    <row r="50" spans="1:7" ht="12.75">
      <c r="A50" s="4" t="s">
        <v>82</v>
      </c>
      <c r="B50" s="42" t="s">
        <v>25</v>
      </c>
      <c r="C50" s="96">
        <v>1223.8329</v>
      </c>
      <c r="D50" s="23"/>
      <c r="E50" s="24"/>
      <c r="F50" s="28"/>
      <c r="G50" s="30"/>
    </row>
    <row r="51" spans="1:7" ht="12.75">
      <c r="A51" s="4" t="s">
        <v>84</v>
      </c>
      <c r="B51" s="42" t="s">
        <v>28</v>
      </c>
      <c r="C51" s="96">
        <v>1002.083</v>
      </c>
      <c r="D51" s="23"/>
      <c r="E51" s="24"/>
      <c r="F51" s="28"/>
      <c r="G51" s="30"/>
    </row>
    <row r="52" spans="1:7" ht="12.75">
      <c r="A52" s="4" t="s">
        <v>81</v>
      </c>
      <c r="B52" s="42" t="s">
        <v>29</v>
      </c>
      <c r="C52" s="96">
        <v>1005.0276</v>
      </c>
      <c r="D52" s="23"/>
      <c r="E52" s="24"/>
      <c r="F52" s="28"/>
      <c r="G52" s="30"/>
    </row>
    <row r="53" spans="1:7" ht="12.75">
      <c r="A53" s="4" t="s">
        <v>83</v>
      </c>
      <c r="B53" s="42" t="s">
        <v>31</v>
      </c>
      <c r="C53" s="96">
        <v>1001.4332</v>
      </c>
      <c r="D53" s="23"/>
      <c r="E53" s="24"/>
      <c r="F53" s="28"/>
      <c r="G53" s="30"/>
    </row>
    <row r="54" spans="1:7" ht="12.75">
      <c r="A54" s="4" t="s">
        <v>86</v>
      </c>
      <c r="B54" s="42" t="s">
        <v>67</v>
      </c>
      <c r="C54" s="96">
        <v>1004.0671</v>
      </c>
      <c r="D54" s="23"/>
      <c r="E54" s="24"/>
      <c r="F54" s="28"/>
      <c r="G54" s="30"/>
    </row>
    <row r="55" spans="1:7" ht="12.75">
      <c r="A55" s="4" t="s">
        <v>306</v>
      </c>
      <c r="B55" s="42" t="s">
        <v>309</v>
      </c>
      <c r="C55" s="96">
        <v>1225.2601</v>
      </c>
      <c r="D55" s="23"/>
      <c r="E55" s="24"/>
      <c r="F55" s="28"/>
      <c r="G55" s="30"/>
    </row>
    <row r="56" spans="1:7" ht="12.75">
      <c r="A56" s="4" t="s">
        <v>311</v>
      </c>
      <c r="B56" s="42" t="s">
        <v>312</v>
      </c>
      <c r="C56" s="96">
        <v>1003.1087</v>
      </c>
      <c r="D56" s="23"/>
      <c r="E56" s="24"/>
      <c r="F56" s="28"/>
      <c r="G56" s="30"/>
    </row>
    <row r="57" spans="1:7" ht="12.75">
      <c r="A57" s="4" t="s">
        <v>317</v>
      </c>
      <c r="B57" s="42" t="s">
        <v>318</v>
      </c>
      <c r="C57" s="96">
        <v>1002.3154</v>
      </c>
      <c r="D57" s="23"/>
      <c r="E57" s="24"/>
      <c r="F57" s="28"/>
      <c r="G57" s="30"/>
    </row>
    <row r="58" spans="1:7" ht="12.75">
      <c r="A58" s="4" t="s">
        <v>313</v>
      </c>
      <c r="B58" s="42" t="s">
        <v>315</v>
      </c>
      <c r="C58" s="96">
        <v>1001.928</v>
      </c>
      <c r="D58" s="23"/>
      <c r="E58" s="24"/>
      <c r="F58" s="28"/>
      <c r="G58" s="30"/>
    </row>
    <row r="59" spans="2:7" ht="12.75">
      <c r="B59" s="29" t="s">
        <v>8</v>
      </c>
      <c r="C59" s="38" t="s">
        <v>10</v>
      </c>
      <c r="D59" s="23"/>
      <c r="E59" s="24"/>
      <c r="F59" s="28"/>
      <c r="G59" s="30"/>
    </row>
    <row r="60" spans="2:7" ht="12.75">
      <c r="B60" s="29" t="s">
        <v>9</v>
      </c>
      <c r="C60" s="38" t="s">
        <v>10</v>
      </c>
      <c r="D60" s="23"/>
      <c r="E60" s="24"/>
      <c r="F60" s="28"/>
      <c r="G60" s="30"/>
    </row>
    <row r="61" spans="2:8" ht="12.75">
      <c r="B61" s="29" t="s">
        <v>117</v>
      </c>
      <c r="C61" s="38" t="s">
        <v>10</v>
      </c>
      <c r="D61" s="23"/>
      <c r="E61" s="24"/>
      <c r="F61" s="28"/>
      <c r="G61" s="4"/>
      <c r="H61" s="4"/>
    </row>
    <row r="62" spans="2:7" ht="12.75">
      <c r="B62" s="29" t="s">
        <v>35</v>
      </c>
      <c r="C62" s="99" t="s">
        <v>515</v>
      </c>
      <c r="D62" s="23"/>
      <c r="E62" s="24"/>
      <c r="F62" s="28"/>
      <c r="G62" s="30"/>
    </row>
    <row r="63" spans="2:7" ht="13.5" thickBot="1">
      <c r="B63" s="29" t="s">
        <v>70</v>
      </c>
      <c r="C63" s="44"/>
      <c r="D63" s="23"/>
      <c r="E63" s="24"/>
      <c r="F63" s="28"/>
      <c r="G63" s="30"/>
    </row>
    <row r="64" spans="2:7" ht="13.5" thickBot="1">
      <c r="B64" s="111" t="s">
        <v>23</v>
      </c>
      <c r="C64" s="112" t="s">
        <v>13</v>
      </c>
      <c r="D64" s="110" t="s">
        <v>14</v>
      </c>
      <c r="E64" s="50"/>
      <c r="F64" s="51"/>
      <c r="G64" s="30"/>
    </row>
    <row r="65" spans="1:8" ht="12.75">
      <c r="A65" s="4" t="s">
        <v>84</v>
      </c>
      <c r="B65" s="56" t="s">
        <v>27</v>
      </c>
      <c r="C65" s="101">
        <v>36.911359</v>
      </c>
      <c r="D65" s="101">
        <v>31.636767000000006</v>
      </c>
      <c r="E65" s="187"/>
      <c r="F65" s="51"/>
      <c r="G65" s="9"/>
      <c r="H65" s="9"/>
    </row>
    <row r="66" spans="1:8" ht="12.75">
      <c r="A66" s="4" t="s">
        <v>81</v>
      </c>
      <c r="B66" s="56" t="s">
        <v>33</v>
      </c>
      <c r="C66" s="101">
        <v>34.921732</v>
      </c>
      <c r="D66" s="101">
        <v>29.931451999999997</v>
      </c>
      <c r="E66" s="187"/>
      <c r="F66" s="51"/>
      <c r="G66" s="9"/>
      <c r="H66" s="9"/>
    </row>
    <row r="67" spans="1:8" ht="12.75">
      <c r="A67" s="4" t="s">
        <v>83</v>
      </c>
      <c r="B67" s="56" t="s">
        <v>30</v>
      </c>
      <c r="C67" s="101">
        <v>37.237879</v>
      </c>
      <c r="D67" s="101">
        <v>31.916626</v>
      </c>
      <c r="E67" s="187"/>
      <c r="F67" s="51"/>
      <c r="G67" s="9"/>
      <c r="H67" s="9"/>
    </row>
    <row r="68" spans="1:8" ht="12.75">
      <c r="A68" s="4" t="s">
        <v>86</v>
      </c>
      <c r="B68" s="56" t="s">
        <v>43</v>
      </c>
      <c r="C68" s="101">
        <v>38.539889</v>
      </c>
      <c r="D68" s="101">
        <v>33.032579999999996</v>
      </c>
      <c r="E68" s="187"/>
      <c r="F68" s="51"/>
      <c r="G68" s="9"/>
      <c r="H68" s="9"/>
    </row>
    <row r="69" spans="1:6" ht="12.75">
      <c r="A69" s="4" t="s">
        <v>311</v>
      </c>
      <c r="B69" s="56" t="s">
        <v>381</v>
      </c>
      <c r="C69" s="101">
        <v>17.731551</v>
      </c>
      <c r="D69" s="101">
        <v>15.197731</v>
      </c>
      <c r="E69" s="50"/>
      <c r="F69" s="51"/>
    </row>
    <row r="70" spans="1:6" ht="12.75">
      <c r="A70" s="4" t="s">
        <v>317</v>
      </c>
      <c r="B70" s="56" t="s">
        <v>384</v>
      </c>
      <c r="C70" s="101">
        <v>10.402092</v>
      </c>
      <c r="D70" s="101">
        <v>8.915644</v>
      </c>
      <c r="E70" s="50"/>
      <c r="F70" s="51"/>
    </row>
    <row r="71" spans="1:6" ht="13.5" thickBot="1">
      <c r="A71" s="4" t="s">
        <v>313</v>
      </c>
      <c r="B71" s="107" t="s">
        <v>382</v>
      </c>
      <c r="C71" s="57">
        <v>6.482104</v>
      </c>
      <c r="D71" s="57">
        <v>5.555818</v>
      </c>
      <c r="E71" s="50"/>
      <c r="F71" s="51"/>
    </row>
    <row r="72" spans="2:6" ht="12.75">
      <c r="B72" s="48" t="s">
        <v>64</v>
      </c>
      <c r="C72" s="49"/>
      <c r="D72" s="49"/>
      <c r="E72" s="50"/>
      <c r="F72" s="51"/>
    </row>
    <row r="73" spans="2:6" ht="12.75">
      <c r="B73" s="48" t="s">
        <v>322</v>
      </c>
      <c r="C73" s="49"/>
      <c r="D73" s="49"/>
      <c r="E73" s="9"/>
      <c r="F73" s="51"/>
    </row>
    <row r="74" spans="2:6" ht="12.75">
      <c r="B74" s="48" t="s">
        <v>321</v>
      </c>
      <c r="C74" s="49"/>
      <c r="D74" s="49"/>
      <c r="F74" s="51"/>
    </row>
    <row r="75" spans="2:6" ht="13.5" thickBot="1">
      <c r="B75" s="54" t="s">
        <v>69</v>
      </c>
      <c r="C75" s="63"/>
      <c r="D75" s="63"/>
      <c r="E75" s="63"/>
      <c r="F75" s="65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34"/>
  <sheetViews>
    <sheetView showGridLines="0" zoomScalePageLayoutView="0" workbookViewId="0" topLeftCell="B82">
      <selection activeCell="C93" sqref="C93"/>
    </sheetView>
  </sheetViews>
  <sheetFormatPr defaultColWidth="9.140625" defaultRowHeight="12.75"/>
  <cols>
    <col min="1" max="1" width="4.7109375" style="4" hidden="1" customWidth="1"/>
    <col min="2" max="2" width="86.28125" style="4" customWidth="1"/>
    <col min="3" max="3" width="23.00390625" style="4" customWidth="1"/>
    <col min="4" max="4" width="13.140625" style="4" bestFit="1" customWidth="1"/>
    <col min="5" max="5" width="11.28125" style="4" bestFit="1" customWidth="1"/>
    <col min="6" max="6" width="11.57421875" style="95" bestFit="1" customWidth="1"/>
    <col min="7" max="7" width="10.140625" style="83" bestFit="1" customWidth="1"/>
    <col min="8" max="8" width="12.28125" style="3" bestFit="1" customWidth="1"/>
    <col min="9" max="9" width="10.7109375" style="4" bestFit="1" customWidth="1"/>
    <col min="10" max="16384" width="9.140625" style="4" customWidth="1"/>
  </cols>
  <sheetData>
    <row r="1" spans="1:6" ht="18.75" customHeight="1">
      <c r="A1" s="4" t="s">
        <v>88</v>
      </c>
      <c r="B1" s="1" t="s">
        <v>24</v>
      </c>
      <c r="C1" s="1"/>
      <c r="D1" s="1"/>
      <c r="E1" s="1"/>
      <c r="F1" s="67"/>
    </row>
    <row r="2" spans="2:6" ht="13.5" thickBot="1">
      <c r="B2" s="5"/>
      <c r="C2" s="6"/>
      <c r="D2" s="6"/>
      <c r="E2" s="7"/>
      <c r="F2" s="68"/>
    </row>
    <row r="3" spans="2:6" ht="12.75">
      <c r="B3" s="280" t="s">
        <v>375</v>
      </c>
      <c r="C3" s="281"/>
      <c r="D3" s="281"/>
      <c r="E3" s="281"/>
      <c r="F3" s="282"/>
    </row>
    <row r="4" spans="2:6" ht="13.5" thickBot="1">
      <c r="B4" s="286" t="s">
        <v>66</v>
      </c>
      <c r="C4" s="287"/>
      <c r="D4" s="287"/>
      <c r="E4" s="287"/>
      <c r="F4" s="288"/>
    </row>
    <row r="5" spans="2:6" ht="39" thickBot="1">
      <c r="B5" s="69" t="s">
        <v>16</v>
      </c>
      <c r="C5" s="70" t="s">
        <v>38</v>
      </c>
      <c r="D5" s="71" t="s">
        <v>6</v>
      </c>
      <c r="E5" s="72" t="s">
        <v>1</v>
      </c>
      <c r="F5" s="73" t="s">
        <v>2</v>
      </c>
    </row>
    <row r="6" spans="2:6" ht="12.75">
      <c r="B6" s="29"/>
      <c r="C6" s="74"/>
      <c r="D6" s="162"/>
      <c r="E6" s="61"/>
      <c r="F6" s="170"/>
    </row>
    <row r="7" spans="2:6" ht="12.75">
      <c r="B7" s="66" t="s">
        <v>3</v>
      </c>
      <c r="C7" s="77"/>
      <c r="D7" s="163"/>
      <c r="E7" s="24"/>
      <c r="F7" s="171"/>
    </row>
    <row r="8" spans="2:6" ht="12.75">
      <c r="B8" s="160" t="s">
        <v>22</v>
      </c>
      <c r="C8" s="77"/>
      <c r="D8" s="163"/>
      <c r="E8" s="24"/>
      <c r="F8" s="171"/>
    </row>
    <row r="9" spans="2:6" ht="12.75">
      <c r="B9" s="66" t="s">
        <v>62</v>
      </c>
      <c r="C9" s="77"/>
      <c r="D9" s="164"/>
      <c r="E9" s="165"/>
      <c r="F9" s="172"/>
    </row>
    <row r="10" spans="1:10" ht="12.75">
      <c r="A10" s="4" t="s">
        <v>238</v>
      </c>
      <c r="B10" s="81" t="s">
        <v>451</v>
      </c>
      <c r="C10" s="158" t="s">
        <v>146</v>
      </c>
      <c r="D10" s="141">
        <v>750000</v>
      </c>
      <c r="E10" s="166">
        <v>691.30575</v>
      </c>
      <c r="F10" s="173">
        <f aca="true" t="shared" si="0" ref="F10:F18">+E10/$E$75*100</f>
        <v>9.235983908449958</v>
      </c>
      <c r="H10" s="83"/>
      <c r="I10" s="229"/>
      <c r="J10" s="229"/>
    </row>
    <row r="11" spans="1:10" ht="12.75">
      <c r="A11" s="4" t="s">
        <v>241</v>
      </c>
      <c r="B11" s="81" t="s">
        <v>454</v>
      </c>
      <c r="C11" s="158" t="s">
        <v>327</v>
      </c>
      <c r="D11" s="141">
        <v>550000</v>
      </c>
      <c r="E11" s="166">
        <v>558.0025</v>
      </c>
      <c r="F11" s="173">
        <f>+E11/$E$75*100-0.001</f>
        <v>7.454025668273189</v>
      </c>
      <c r="H11" s="83"/>
      <c r="I11" s="229"/>
      <c r="J11" s="229"/>
    </row>
    <row r="12" spans="1:10" ht="12.75">
      <c r="A12" s="4" t="s">
        <v>257</v>
      </c>
      <c r="B12" s="81" t="s">
        <v>347</v>
      </c>
      <c r="C12" s="158" t="s">
        <v>139</v>
      </c>
      <c r="D12" s="141">
        <v>500000</v>
      </c>
      <c r="E12" s="166">
        <v>513.0225</v>
      </c>
      <c r="F12" s="173">
        <f t="shared" si="0"/>
        <v>6.854083818444688</v>
      </c>
      <c r="H12" s="83"/>
      <c r="I12" s="229"/>
      <c r="J12" s="229"/>
    </row>
    <row r="13" spans="1:10" ht="12.75">
      <c r="A13" s="4" t="s">
        <v>255</v>
      </c>
      <c r="B13" s="81" t="s">
        <v>461</v>
      </c>
      <c r="C13" s="158" t="s">
        <v>144</v>
      </c>
      <c r="D13" s="141">
        <v>500000</v>
      </c>
      <c r="E13" s="166">
        <v>512.2035</v>
      </c>
      <c r="F13" s="173">
        <f t="shared" si="0"/>
        <v>6.843141813664573</v>
      </c>
      <c r="H13" s="83"/>
      <c r="I13" s="229"/>
      <c r="J13" s="229"/>
    </row>
    <row r="14" spans="1:10" ht="12.75">
      <c r="A14" s="4" t="s">
        <v>254</v>
      </c>
      <c r="B14" s="81" t="s">
        <v>462</v>
      </c>
      <c r="C14" s="158" t="s">
        <v>139</v>
      </c>
      <c r="D14" s="141">
        <v>500000</v>
      </c>
      <c r="E14" s="166">
        <v>506.9875</v>
      </c>
      <c r="F14" s="173">
        <f t="shared" si="0"/>
        <v>6.773455004222479</v>
      </c>
      <c r="H14" s="83"/>
      <c r="I14" s="229"/>
      <c r="J14" s="229"/>
    </row>
    <row r="15" spans="1:10" ht="12.75">
      <c r="A15" s="4" t="s">
        <v>253</v>
      </c>
      <c r="B15" s="81" t="s">
        <v>463</v>
      </c>
      <c r="C15" s="158" t="s">
        <v>139</v>
      </c>
      <c r="D15" s="141">
        <v>500000</v>
      </c>
      <c r="E15" s="166">
        <v>502.8235</v>
      </c>
      <c r="F15" s="173">
        <f t="shared" si="0"/>
        <v>6.717823126439333</v>
      </c>
      <c r="H15" s="83"/>
      <c r="I15" s="229"/>
      <c r="J15" s="229"/>
    </row>
    <row r="16" spans="1:10" ht="12.75">
      <c r="A16" s="4" t="s">
        <v>256</v>
      </c>
      <c r="B16" s="81" t="s">
        <v>348</v>
      </c>
      <c r="C16" s="158" t="s">
        <v>139</v>
      </c>
      <c r="D16" s="141">
        <v>500000</v>
      </c>
      <c r="E16" s="166">
        <f>499.814+0.001</f>
        <v>499.815</v>
      </c>
      <c r="F16" s="173">
        <f t="shared" si="0"/>
        <v>6.677628961138998</v>
      </c>
      <c r="H16" s="83"/>
      <c r="I16" s="229"/>
      <c r="J16" s="229"/>
    </row>
    <row r="17" spans="1:10" ht="12.75">
      <c r="A17" s="4" t="s">
        <v>189</v>
      </c>
      <c r="B17" s="81" t="s">
        <v>406</v>
      </c>
      <c r="C17" s="158" t="s">
        <v>138</v>
      </c>
      <c r="D17" s="141">
        <v>300000</v>
      </c>
      <c r="E17" s="166">
        <v>299.0592</v>
      </c>
      <c r="F17" s="173">
        <f t="shared" si="0"/>
        <v>3.9954910817303597</v>
      </c>
      <c r="H17" s="83"/>
      <c r="I17" s="229"/>
      <c r="J17" s="229"/>
    </row>
    <row r="18" spans="1:10" ht="13.5" thickBot="1">
      <c r="A18" s="4" t="s">
        <v>240</v>
      </c>
      <c r="B18" s="81" t="s">
        <v>343</v>
      </c>
      <c r="C18" s="158" t="s">
        <v>139</v>
      </c>
      <c r="D18" s="141">
        <v>50000</v>
      </c>
      <c r="E18" s="166">
        <v>50.64765</v>
      </c>
      <c r="F18" s="173">
        <f t="shared" si="0"/>
        <v>0.6766627941410953</v>
      </c>
      <c r="H18" s="83"/>
      <c r="I18" s="229"/>
      <c r="J18" s="229"/>
    </row>
    <row r="19" spans="2:9" ht="13.5" thickBot="1">
      <c r="B19" s="66" t="s">
        <v>4</v>
      </c>
      <c r="C19" s="161"/>
      <c r="D19" s="141"/>
      <c r="E19" s="167">
        <f>SUM(E10:E18)</f>
        <v>4133.8671</v>
      </c>
      <c r="F19" s="142">
        <f>+E19/$E$75*100</f>
        <v>55.22929617650468</v>
      </c>
      <c r="H19" s="83"/>
      <c r="I19" s="35"/>
    </row>
    <row r="20" spans="2:6" ht="12.75">
      <c r="B20" s="66" t="s">
        <v>11</v>
      </c>
      <c r="C20" s="77"/>
      <c r="D20" s="141"/>
      <c r="E20" s="24"/>
      <c r="F20" s="173"/>
    </row>
    <row r="21" spans="2:6" ht="12.75">
      <c r="B21" s="66" t="s">
        <v>20</v>
      </c>
      <c r="C21" s="77"/>
      <c r="D21" s="141"/>
      <c r="E21" s="24"/>
      <c r="F21" s="173"/>
    </row>
    <row r="22" spans="1:10" ht="12.75">
      <c r="A22" s="4" t="s">
        <v>258</v>
      </c>
      <c r="B22" s="81" t="s">
        <v>464</v>
      </c>
      <c r="C22" s="159" t="s">
        <v>136</v>
      </c>
      <c r="D22" s="141">
        <v>700000</v>
      </c>
      <c r="E22" s="24">
        <v>655.2518</v>
      </c>
      <c r="F22" s="173">
        <f>+E22/$E$75*100+0.001</f>
        <v>8.755295882513447</v>
      </c>
      <c r="H22" s="83"/>
      <c r="I22" s="229"/>
      <c r="J22" s="229"/>
    </row>
    <row r="23" spans="1:10" ht="12.75">
      <c r="A23" s="4" t="s">
        <v>259</v>
      </c>
      <c r="B23" s="81" t="s">
        <v>349</v>
      </c>
      <c r="C23" s="159" t="s">
        <v>136</v>
      </c>
      <c r="D23" s="141">
        <v>500000</v>
      </c>
      <c r="E23" s="24">
        <v>485.084</v>
      </c>
      <c r="F23" s="173">
        <f>+E23/$E$75*100</f>
        <v>6.480819837310105</v>
      </c>
      <c r="H23" s="83"/>
      <c r="I23" s="229"/>
      <c r="J23" s="229"/>
    </row>
    <row r="24" spans="1:10" ht="12.75">
      <c r="A24" s="4" t="s">
        <v>164</v>
      </c>
      <c r="B24" s="81" t="s">
        <v>503</v>
      </c>
      <c r="C24" s="159" t="s">
        <v>136</v>
      </c>
      <c r="D24" s="141">
        <v>275000</v>
      </c>
      <c r="E24" s="24">
        <v>274.934825</v>
      </c>
      <c r="F24" s="173">
        <f>+E24/$E$75*100</f>
        <v>3.673184577985219</v>
      </c>
      <c r="H24" s="83"/>
      <c r="I24" s="229"/>
      <c r="J24" s="229"/>
    </row>
    <row r="25" spans="1:10" ht="12.75">
      <c r="A25" s="4" t="s">
        <v>251</v>
      </c>
      <c r="B25" s="81" t="s">
        <v>460</v>
      </c>
      <c r="C25" s="159" t="s">
        <v>136</v>
      </c>
      <c r="D25" s="141">
        <v>100000</v>
      </c>
      <c r="E25" s="24">
        <v>96.928</v>
      </c>
      <c r="F25" s="173">
        <f>+E25/$E$75*100+0.001</f>
        <v>1.295977581595752</v>
      </c>
      <c r="H25" s="83"/>
      <c r="I25" s="229"/>
      <c r="J25" s="229"/>
    </row>
    <row r="26" spans="1:10" ht="13.5" thickBot="1">
      <c r="A26" s="4" t="s">
        <v>260</v>
      </c>
      <c r="B26" s="81" t="s">
        <v>502</v>
      </c>
      <c r="C26" s="159" t="s">
        <v>325</v>
      </c>
      <c r="D26" s="141">
        <v>50000</v>
      </c>
      <c r="E26" s="24">
        <v>49.7156</v>
      </c>
      <c r="F26" s="173">
        <f>+E26/$E$75*100</f>
        <v>0.6642104186156919</v>
      </c>
      <c r="H26" s="83"/>
      <c r="I26" s="229"/>
      <c r="J26" s="229"/>
    </row>
    <row r="27" spans="2:9" ht="13.5" thickBot="1">
      <c r="B27" s="66" t="s">
        <v>4</v>
      </c>
      <c r="C27" s="79"/>
      <c r="D27" s="136"/>
      <c r="E27" s="167">
        <f>SUM(E22:E26)</f>
        <v>1561.914225</v>
      </c>
      <c r="F27" s="142">
        <f>+E27/$E$75*100</f>
        <v>20.867488298020216</v>
      </c>
      <c r="H27" s="83"/>
      <c r="I27" s="35"/>
    </row>
    <row r="28" spans="2:6" ht="12.75">
      <c r="B28" s="66" t="s">
        <v>39</v>
      </c>
      <c r="C28" s="77"/>
      <c r="D28" s="141"/>
      <c r="E28" s="24"/>
      <c r="F28" s="173"/>
    </row>
    <row r="29" spans="2:6" ht="12.75">
      <c r="B29" s="160" t="s">
        <v>22</v>
      </c>
      <c r="C29" s="77"/>
      <c r="D29" s="141"/>
      <c r="E29" s="24"/>
      <c r="F29" s="173"/>
    </row>
    <row r="30" spans="1:10" ht="12.75">
      <c r="A30" s="4" t="s">
        <v>217</v>
      </c>
      <c r="B30" s="81" t="s">
        <v>412</v>
      </c>
      <c r="C30" s="79" t="s">
        <v>52</v>
      </c>
      <c r="D30" s="184">
        <v>44080</v>
      </c>
      <c r="E30" s="226">
        <v>136.40556</v>
      </c>
      <c r="F30" s="227">
        <f aca="true" t="shared" si="1" ref="F30:F69">+E30/$E$75*100</f>
        <v>1.8224057259513686</v>
      </c>
      <c r="H30" s="83"/>
      <c r="I30" s="229"/>
      <c r="J30" s="229"/>
    </row>
    <row r="31" spans="1:10" ht="12.75">
      <c r="A31" s="4" t="s">
        <v>197</v>
      </c>
      <c r="B31" s="81" t="s">
        <v>414</v>
      </c>
      <c r="C31" s="79" t="s">
        <v>49</v>
      </c>
      <c r="D31" s="184">
        <v>12820</v>
      </c>
      <c r="E31" s="226">
        <v>105.92525</v>
      </c>
      <c r="F31" s="227">
        <f t="shared" si="1"/>
        <v>1.4151826518129482</v>
      </c>
      <c r="H31" s="83"/>
      <c r="I31" s="229"/>
      <c r="J31" s="229"/>
    </row>
    <row r="32" spans="1:10" ht="12.75">
      <c r="A32" s="4" t="s">
        <v>203</v>
      </c>
      <c r="B32" s="81" t="s">
        <v>415</v>
      </c>
      <c r="C32" s="79" t="s">
        <v>51</v>
      </c>
      <c r="D32" s="184">
        <v>16590</v>
      </c>
      <c r="E32" s="226">
        <v>103.745565</v>
      </c>
      <c r="F32" s="227">
        <f t="shared" si="1"/>
        <v>1.3860616216674737</v>
      </c>
      <c r="H32" s="83"/>
      <c r="I32" s="229"/>
      <c r="J32" s="229"/>
    </row>
    <row r="33" spans="1:10" ht="12.75">
      <c r="A33" s="4" t="s">
        <v>199</v>
      </c>
      <c r="B33" s="81" t="s">
        <v>416</v>
      </c>
      <c r="C33" s="79" t="s">
        <v>56</v>
      </c>
      <c r="D33" s="184">
        <v>3480</v>
      </c>
      <c r="E33" s="226">
        <v>100.54938</v>
      </c>
      <c r="F33" s="227">
        <f t="shared" si="1"/>
        <v>1.3433599470055326</v>
      </c>
      <c r="H33" s="83"/>
      <c r="I33" s="229"/>
      <c r="J33" s="229"/>
    </row>
    <row r="34" spans="1:10" ht="12.75">
      <c r="A34" s="4" t="s">
        <v>198</v>
      </c>
      <c r="B34" s="81" t="s">
        <v>417</v>
      </c>
      <c r="C34" s="79" t="s">
        <v>59</v>
      </c>
      <c r="D34" s="184">
        <v>12600</v>
      </c>
      <c r="E34" s="226">
        <v>97.3854</v>
      </c>
      <c r="F34" s="227">
        <f t="shared" si="1"/>
        <v>1.3010885376231323</v>
      </c>
      <c r="H34" s="83"/>
      <c r="I34" s="229"/>
      <c r="J34" s="229"/>
    </row>
    <row r="35" spans="1:10" ht="12.75">
      <c r="A35" s="4" t="s">
        <v>214</v>
      </c>
      <c r="B35" s="81" t="s">
        <v>413</v>
      </c>
      <c r="C35" s="79" t="s">
        <v>51</v>
      </c>
      <c r="D35" s="184">
        <v>9200</v>
      </c>
      <c r="E35" s="226">
        <v>96.1584</v>
      </c>
      <c r="F35" s="227">
        <f t="shared" si="1"/>
        <v>1.2846955707547558</v>
      </c>
      <c r="H35" s="83"/>
      <c r="I35" s="229"/>
      <c r="J35" s="229"/>
    </row>
    <row r="36" spans="1:10" ht="12.75">
      <c r="A36" s="4" t="s">
        <v>200</v>
      </c>
      <c r="B36" s="81" t="s">
        <v>418</v>
      </c>
      <c r="C36" s="79" t="s">
        <v>61</v>
      </c>
      <c r="D36" s="184">
        <v>5000</v>
      </c>
      <c r="E36" s="226">
        <v>68.31</v>
      </c>
      <c r="F36" s="227">
        <f t="shared" si="1"/>
        <v>0.9126353437479967</v>
      </c>
      <c r="H36" s="83"/>
      <c r="I36" s="229"/>
      <c r="J36" s="229"/>
    </row>
    <row r="37" spans="1:10" ht="12.75">
      <c r="A37" s="4" t="s">
        <v>208</v>
      </c>
      <c r="B37" s="81" t="s">
        <v>109</v>
      </c>
      <c r="C37" s="79" t="s">
        <v>51</v>
      </c>
      <c r="D37" s="184">
        <v>2820</v>
      </c>
      <c r="E37" s="226">
        <v>58.45155</v>
      </c>
      <c r="F37" s="227">
        <f t="shared" si="1"/>
        <v>0.7809244682601847</v>
      </c>
      <c r="H37" s="83"/>
      <c r="I37" s="229"/>
      <c r="J37" s="229"/>
    </row>
    <row r="38" spans="1:10" ht="12.75">
      <c r="A38" s="4" t="s">
        <v>213</v>
      </c>
      <c r="B38" s="81" t="s">
        <v>421</v>
      </c>
      <c r="C38" s="79" t="s">
        <v>54</v>
      </c>
      <c r="D38" s="184">
        <v>2859</v>
      </c>
      <c r="E38" s="226">
        <v>50.504235</v>
      </c>
      <c r="F38" s="227">
        <f t="shared" si="1"/>
        <v>0.6747467408864677</v>
      </c>
      <c r="H38" s="83"/>
      <c r="I38" s="229"/>
      <c r="J38" s="229"/>
    </row>
    <row r="39" spans="1:10" ht="12.75">
      <c r="A39" s="4" t="s">
        <v>207</v>
      </c>
      <c r="B39" s="81" t="s">
        <v>419</v>
      </c>
      <c r="C39" s="79" t="s">
        <v>54</v>
      </c>
      <c r="D39" s="184">
        <v>13260</v>
      </c>
      <c r="E39" s="226">
        <f>50.35485+0.001</f>
        <v>50.35585</v>
      </c>
      <c r="F39" s="227">
        <f t="shared" si="1"/>
        <v>0.6727642874318922</v>
      </c>
      <c r="H39" s="83"/>
      <c r="I39" s="229"/>
      <c r="J39" s="229"/>
    </row>
    <row r="40" spans="1:10" ht="12.75">
      <c r="A40" s="4" t="s">
        <v>224</v>
      </c>
      <c r="B40" s="81" t="s">
        <v>420</v>
      </c>
      <c r="C40" s="79" t="s">
        <v>56</v>
      </c>
      <c r="D40" s="184">
        <v>3080</v>
      </c>
      <c r="E40" s="226">
        <v>48.5331</v>
      </c>
      <c r="F40" s="227">
        <f t="shared" si="1"/>
        <v>0.6484119807005694</v>
      </c>
      <c r="H40" s="83"/>
      <c r="I40" s="229"/>
      <c r="J40" s="229"/>
    </row>
    <row r="41" spans="1:10" ht="12.75">
      <c r="A41" s="4" t="s">
        <v>201</v>
      </c>
      <c r="B41" s="81" t="s">
        <v>422</v>
      </c>
      <c r="C41" s="79" t="s">
        <v>52</v>
      </c>
      <c r="D41" s="184">
        <v>8770</v>
      </c>
      <c r="E41" s="226">
        <v>40.951515</v>
      </c>
      <c r="F41" s="227">
        <f t="shared" si="1"/>
        <v>0.5471204797105291</v>
      </c>
      <c r="H41" s="83"/>
      <c r="I41" s="229"/>
      <c r="J41" s="229"/>
    </row>
    <row r="42" spans="1:10" ht="12.75">
      <c r="A42" s="4" t="s">
        <v>219</v>
      </c>
      <c r="B42" s="81" t="s">
        <v>423</v>
      </c>
      <c r="C42" s="79" t="s">
        <v>55</v>
      </c>
      <c r="D42" s="184">
        <v>10850</v>
      </c>
      <c r="E42" s="226">
        <v>33.7869</v>
      </c>
      <c r="F42" s="227">
        <f t="shared" si="1"/>
        <v>0.45139978181348545</v>
      </c>
      <c r="H42" s="83"/>
      <c r="I42" s="229"/>
      <c r="J42" s="229"/>
    </row>
    <row r="43" spans="1:10" ht="12.75">
      <c r="A43" s="4" t="s">
        <v>205</v>
      </c>
      <c r="B43" s="81" t="s">
        <v>426</v>
      </c>
      <c r="C43" s="79" t="s">
        <v>54</v>
      </c>
      <c r="D43" s="184">
        <v>4070</v>
      </c>
      <c r="E43" s="226">
        <v>33.331265</v>
      </c>
      <c r="F43" s="227">
        <f t="shared" si="1"/>
        <v>0.44531240654121756</v>
      </c>
      <c r="H43" s="83"/>
      <c r="I43" s="229"/>
      <c r="J43" s="229"/>
    </row>
    <row r="44" spans="1:10" ht="12.75">
      <c r="A44" s="4" t="s">
        <v>223</v>
      </c>
      <c r="B44" s="81" t="s">
        <v>424</v>
      </c>
      <c r="C44" s="79" t="s">
        <v>60</v>
      </c>
      <c r="D44" s="184">
        <v>10730</v>
      </c>
      <c r="E44" s="226">
        <v>31.304775</v>
      </c>
      <c r="F44" s="227">
        <f t="shared" si="1"/>
        <v>0.41823809241807486</v>
      </c>
      <c r="H44" s="83"/>
      <c r="I44" s="229"/>
      <c r="J44" s="229"/>
    </row>
    <row r="45" spans="1:10" ht="12.75">
      <c r="A45" s="4" t="s">
        <v>235</v>
      </c>
      <c r="B45" s="81" t="s">
        <v>432</v>
      </c>
      <c r="C45" s="79" t="s">
        <v>48</v>
      </c>
      <c r="D45" s="184">
        <v>1600</v>
      </c>
      <c r="E45" s="226">
        <v>28.7928</v>
      </c>
      <c r="F45" s="227">
        <f t="shared" si="1"/>
        <v>0.38467760101694215</v>
      </c>
      <c r="H45" s="83"/>
      <c r="I45" s="229"/>
      <c r="J45" s="229"/>
    </row>
    <row r="46" spans="1:10" ht="12.75">
      <c r="A46" s="4" t="s">
        <v>206</v>
      </c>
      <c r="B46" s="81" t="s">
        <v>437</v>
      </c>
      <c r="C46" s="79" t="s">
        <v>57</v>
      </c>
      <c r="D46" s="184">
        <v>810</v>
      </c>
      <c r="E46" s="226">
        <v>22.78773</v>
      </c>
      <c r="F46" s="227">
        <f t="shared" si="1"/>
        <v>0.3044486576165501</v>
      </c>
      <c r="H46" s="83"/>
      <c r="I46" s="229"/>
      <c r="J46" s="229"/>
    </row>
    <row r="47" spans="1:10" ht="12.75">
      <c r="A47" s="4" t="s">
        <v>230</v>
      </c>
      <c r="B47" s="81" t="s">
        <v>428</v>
      </c>
      <c r="C47" s="79" t="s">
        <v>63</v>
      </c>
      <c r="D47" s="184">
        <v>15500</v>
      </c>
      <c r="E47" s="226">
        <v>22.00225</v>
      </c>
      <c r="F47" s="227">
        <f t="shared" si="1"/>
        <v>0.29395448678054986</v>
      </c>
      <c r="H47" s="83"/>
      <c r="I47" s="229"/>
      <c r="J47" s="229"/>
    </row>
    <row r="48" spans="1:10" ht="12.75">
      <c r="A48" s="4" t="s">
        <v>221</v>
      </c>
      <c r="B48" s="81" t="s">
        <v>425</v>
      </c>
      <c r="C48" s="79" t="s">
        <v>51</v>
      </c>
      <c r="D48" s="184">
        <v>1650</v>
      </c>
      <c r="E48" s="226">
        <v>21.46155</v>
      </c>
      <c r="F48" s="227">
        <f t="shared" si="1"/>
        <v>0.28673062599348287</v>
      </c>
      <c r="H48" s="83"/>
      <c r="I48" s="229"/>
      <c r="J48" s="229"/>
    </row>
    <row r="49" spans="1:10" ht="12.75">
      <c r="A49" s="4" t="s">
        <v>209</v>
      </c>
      <c r="B49" s="81" t="s">
        <v>427</v>
      </c>
      <c r="C49" s="79" t="s">
        <v>148</v>
      </c>
      <c r="D49" s="184">
        <v>2190</v>
      </c>
      <c r="E49" s="226">
        <f>21.364545+0.001</f>
        <v>21.365545</v>
      </c>
      <c r="F49" s="227">
        <f t="shared" si="1"/>
        <v>0.28544797987759174</v>
      </c>
      <c r="H49" s="83"/>
      <c r="I49" s="229"/>
      <c r="J49" s="229"/>
    </row>
    <row r="50" spans="1:10" ht="12.75">
      <c r="A50" s="4" t="s">
        <v>216</v>
      </c>
      <c r="B50" s="81" t="s">
        <v>429</v>
      </c>
      <c r="C50" s="79" t="s">
        <v>48</v>
      </c>
      <c r="D50" s="184">
        <v>2470</v>
      </c>
      <c r="E50" s="226">
        <f>21.27411+0.001</f>
        <v>21.27511</v>
      </c>
      <c r="F50" s="227">
        <f t="shared" si="1"/>
        <v>0.28423975008236635</v>
      </c>
      <c r="H50" s="83"/>
      <c r="I50" s="229"/>
      <c r="J50" s="229"/>
    </row>
    <row r="51" spans="1:10" ht="12.75">
      <c r="A51" s="4" t="s">
        <v>218</v>
      </c>
      <c r="B51" s="81" t="s">
        <v>431</v>
      </c>
      <c r="C51" s="79" t="s">
        <v>48</v>
      </c>
      <c r="D51" s="184">
        <v>7800</v>
      </c>
      <c r="E51" s="226">
        <v>20.9937</v>
      </c>
      <c r="F51" s="227">
        <f t="shared" si="1"/>
        <v>0.2804800558635971</v>
      </c>
      <c r="H51" s="83"/>
      <c r="I51" s="229"/>
      <c r="J51" s="229"/>
    </row>
    <row r="52" spans="1:10" ht="12.75">
      <c r="A52" s="4" t="s">
        <v>202</v>
      </c>
      <c r="B52" s="81" t="s">
        <v>447</v>
      </c>
      <c r="C52" s="79" t="s">
        <v>50</v>
      </c>
      <c r="D52" s="184">
        <v>22370</v>
      </c>
      <c r="E52" s="226">
        <v>20.49092</v>
      </c>
      <c r="F52" s="227">
        <f t="shared" si="1"/>
        <v>0.27376281390590984</v>
      </c>
      <c r="H52" s="83"/>
      <c r="I52" s="229"/>
      <c r="J52" s="229"/>
    </row>
    <row r="53" spans="1:10" ht="12.75">
      <c r="A53" s="4" t="s">
        <v>226</v>
      </c>
      <c r="B53" s="81" t="s">
        <v>444</v>
      </c>
      <c r="C53" s="79" t="s">
        <v>51</v>
      </c>
      <c r="D53" s="184">
        <v>4640</v>
      </c>
      <c r="E53" s="226">
        <v>19.90096</v>
      </c>
      <c r="F53" s="227">
        <f t="shared" si="1"/>
        <v>0.26588082960789244</v>
      </c>
      <c r="H53" s="83"/>
      <c r="I53" s="229"/>
      <c r="J53" s="229"/>
    </row>
    <row r="54" spans="1:10" ht="12.75">
      <c r="A54" s="4" t="s">
        <v>204</v>
      </c>
      <c r="B54" s="81" t="s">
        <v>433</v>
      </c>
      <c r="C54" s="79" t="s">
        <v>49</v>
      </c>
      <c r="D54" s="184">
        <v>13500</v>
      </c>
      <c r="E54" s="226">
        <v>19.386</v>
      </c>
      <c r="F54" s="227">
        <f t="shared" si="1"/>
        <v>0.2590008603996291</v>
      </c>
      <c r="H54" s="83"/>
      <c r="I54" s="229"/>
      <c r="J54" s="229"/>
    </row>
    <row r="55" spans="1:10" ht="12.75">
      <c r="A55" s="4" t="s">
        <v>211</v>
      </c>
      <c r="B55" s="81" t="s">
        <v>435</v>
      </c>
      <c r="C55" s="79" t="s">
        <v>57</v>
      </c>
      <c r="D55" s="184">
        <v>10500</v>
      </c>
      <c r="E55" s="226">
        <v>18.291</v>
      </c>
      <c r="F55" s="227">
        <f t="shared" si="1"/>
        <v>0.24437144008921985</v>
      </c>
      <c r="H55" s="83"/>
      <c r="I55" s="229"/>
      <c r="J55" s="229"/>
    </row>
    <row r="56" spans="1:10" ht="12.75">
      <c r="A56" s="4" t="s">
        <v>215</v>
      </c>
      <c r="B56" s="81" t="s">
        <v>430</v>
      </c>
      <c r="C56" s="79" t="s">
        <v>59</v>
      </c>
      <c r="D56" s="184">
        <v>6000</v>
      </c>
      <c r="E56" s="226">
        <v>17.112</v>
      </c>
      <c r="F56" s="227">
        <f t="shared" si="1"/>
        <v>0.22861976287828603</v>
      </c>
      <c r="H56" s="83"/>
      <c r="I56" s="229"/>
      <c r="J56" s="229"/>
    </row>
    <row r="57" spans="1:10" ht="12.75">
      <c r="A57" s="4" t="s">
        <v>243</v>
      </c>
      <c r="B57" s="81" t="s">
        <v>453</v>
      </c>
      <c r="C57" s="79" t="s">
        <v>63</v>
      </c>
      <c r="D57" s="184">
        <v>15000</v>
      </c>
      <c r="E57" s="226">
        <v>15.87</v>
      </c>
      <c r="F57" s="227">
        <f t="shared" si="1"/>
        <v>0.21202639299195883</v>
      </c>
      <c r="H57" s="83"/>
      <c r="I57" s="229"/>
      <c r="J57" s="229"/>
    </row>
    <row r="58" spans="1:10" ht="12.75">
      <c r="A58" s="4" t="s">
        <v>222</v>
      </c>
      <c r="B58" s="81" t="s">
        <v>438</v>
      </c>
      <c r="C58" s="79" t="s">
        <v>53</v>
      </c>
      <c r="D58" s="184">
        <v>7500</v>
      </c>
      <c r="E58" s="226">
        <v>15.78375</v>
      </c>
      <c r="F58" s="227">
        <f t="shared" si="1"/>
        <v>0.21087407563874166</v>
      </c>
      <c r="H58" s="83"/>
      <c r="I58" s="229"/>
      <c r="J58" s="229"/>
    </row>
    <row r="59" spans="1:10" ht="12.75">
      <c r="A59" s="4" t="s">
        <v>225</v>
      </c>
      <c r="B59" s="81" t="s">
        <v>440</v>
      </c>
      <c r="C59" s="79" t="s">
        <v>237</v>
      </c>
      <c r="D59" s="184">
        <v>4800</v>
      </c>
      <c r="E59" s="226">
        <v>14.8368</v>
      </c>
      <c r="F59" s="227">
        <f t="shared" si="1"/>
        <v>0.19822263311550692</v>
      </c>
      <c r="H59" s="83"/>
      <c r="I59" s="229"/>
      <c r="J59" s="229"/>
    </row>
    <row r="60" spans="1:10" ht="12.75">
      <c r="A60" s="4" t="s">
        <v>233</v>
      </c>
      <c r="B60" s="81" t="s">
        <v>443</v>
      </c>
      <c r="C60" s="79" t="s">
        <v>53</v>
      </c>
      <c r="D60" s="184">
        <v>52000</v>
      </c>
      <c r="E60" s="226">
        <v>14.612</v>
      </c>
      <c r="F60" s="227">
        <f t="shared" si="1"/>
        <v>0.1952192598864841</v>
      </c>
      <c r="H60" s="83"/>
      <c r="I60" s="229"/>
      <c r="J60" s="229"/>
    </row>
    <row r="61" spans="1:10" ht="12.75">
      <c r="A61" s="4" t="s">
        <v>231</v>
      </c>
      <c r="B61" s="81" t="s">
        <v>442</v>
      </c>
      <c r="C61" s="79" t="s">
        <v>58</v>
      </c>
      <c r="D61" s="184">
        <v>4000</v>
      </c>
      <c r="E61" s="226">
        <v>13.91</v>
      </c>
      <c r="F61" s="227">
        <f t="shared" si="1"/>
        <v>0.1858403986463861</v>
      </c>
      <c r="H61" s="83"/>
      <c r="I61" s="229"/>
      <c r="J61" s="229"/>
    </row>
    <row r="62" spans="1:10" ht="12.75">
      <c r="A62" s="4" t="s">
        <v>227</v>
      </c>
      <c r="B62" s="81" t="s">
        <v>434</v>
      </c>
      <c r="C62" s="79" t="s">
        <v>237</v>
      </c>
      <c r="D62" s="184">
        <v>10000</v>
      </c>
      <c r="E62" s="226">
        <v>13.71</v>
      </c>
      <c r="F62" s="227">
        <f t="shared" si="1"/>
        <v>0.18316835840704193</v>
      </c>
      <c r="H62" s="83"/>
      <c r="I62" s="229"/>
      <c r="J62" s="229"/>
    </row>
    <row r="63" spans="1:10" ht="12.75">
      <c r="A63" s="4" t="s">
        <v>236</v>
      </c>
      <c r="B63" s="81" t="s">
        <v>441</v>
      </c>
      <c r="C63" s="79" t="s">
        <v>54</v>
      </c>
      <c r="D63" s="184">
        <v>2860</v>
      </c>
      <c r="E63" s="226">
        <v>13.23894</v>
      </c>
      <c r="F63" s="227">
        <f t="shared" si="1"/>
        <v>0.17687490203131465</v>
      </c>
      <c r="H63" s="83"/>
      <c r="I63" s="229"/>
      <c r="J63" s="229"/>
    </row>
    <row r="64" spans="1:10" ht="12.75">
      <c r="A64" s="4" t="s">
        <v>228</v>
      </c>
      <c r="B64" s="81" t="s">
        <v>439</v>
      </c>
      <c r="C64" s="79" t="s">
        <v>48</v>
      </c>
      <c r="D64" s="184">
        <v>1000</v>
      </c>
      <c r="E64" s="226">
        <v>12.812</v>
      </c>
      <c r="F64" s="227">
        <f t="shared" si="1"/>
        <v>0.17117089773238667</v>
      </c>
      <c r="H64" s="83"/>
      <c r="I64" s="229"/>
      <c r="J64" s="229"/>
    </row>
    <row r="65" spans="1:10" ht="12.75">
      <c r="A65" s="4" t="s">
        <v>212</v>
      </c>
      <c r="B65" s="81" t="s">
        <v>436</v>
      </c>
      <c r="C65" s="79" t="s">
        <v>58</v>
      </c>
      <c r="D65" s="184">
        <v>4000</v>
      </c>
      <c r="E65" s="226">
        <v>12.514</v>
      </c>
      <c r="F65" s="227">
        <f t="shared" si="1"/>
        <v>0.16718955777576386</v>
      </c>
      <c r="H65" s="83"/>
      <c r="I65" s="229"/>
      <c r="J65" s="229"/>
    </row>
    <row r="66" spans="1:10" ht="12.75">
      <c r="A66" s="4" t="s">
        <v>210</v>
      </c>
      <c r="B66" s="81" t="s">
        <v>445</v>
      </c>
      <c r="C66" s="79" t="s">
        <v>56</v>
      </c>
      <c r="D66" s="184">
        <v>2500</v>
      </c>
      <c r="E66" s="226">
        <v>10.92875</v>
      </c>
      <c r="F66" s="227">
        <f t="shared" si="1"/>
        <v>0.14601029882866226</v>
      </c>
      <c r="H66" s="83"/>
      <c r="I66" s="229"/>
      <c r="J66" s="229"/>
    </row>
    <row r="67" spans="1:10" ht="12.75">
      <c r="A67" s="4" t="s">
        <v>232</v>
      </c>
      <c r="B67" s="81" t="s">
        <v>448</v>
      </c>
      <c r="C67" s="79" t="s">
        <v>56</v>
      </c>
      <c r="D67" s="184">
        <v>1000</v>
      </c>
      <c r="E67" s="226">
        <v>7.95</v>
      </c>
      <c r="F67" s="227">
        <f t="shared" si="1"/>
        <v>0.10621359951393022</v>
      </c>
      <c r="H67" s="83"/>
      <c r="I67" s="229"/>
      <c r="J67" s="229"/>
    </row>
    <row r="68" spans="1:10" ht="12.75">
      <c r="A68" s="4" t="s">
        <v>220</v>
      </c>
      <c r="B68" s="81" t="s">
        <v>449</v>
      </c>
      <c r="C68" s="79" t="s">
        <v>51</v>
      </c>
      <c r="D68" s="184">
        <v>1130</v>
      </c>
      <c r="E68" s="226">
        <v>7.3789</v>
      </c>
      <c r="F68" s="227">
        <f t="shared" si="1"/>
        <v>0.098583588610483</v>
      </c>
      <c r="H68" s="83"/>
      <c r="I68" s="229"/>
      <c r="J68" s="229"/>
    </row>
    <row r="69" spans="1:10" ht="13.5" thickBot="1">
      <c r="A69" s="4" t="s">
        <v>234</v>
      </c>
      <c r="B69" s="81" t="s">
        <v>446</v>
      </c>
      <c r="C69" s="79" t="s">
        <v>55</v>
      </c>
      <c r="D69" s="184">
        <v>2500</v>
      </c>
      <c r="E69" s="226">
        <v>6.81125</v>
      </c>
      <c r="F69" s="227">
        <f t="shared" si="1"/>
        <v>0.09099967040116444</v>
      </c>
      <c r="H69" s="83"/>
      <c r="I69" s="229"/>
      <c r="J69" s="229"/>
    </row>
    <row r="70" spans="2:9" ht="13.5" thickBot="1">
      <c r="B70" s="66" t="s">
        <v>4</v>
      </c>
      <c r="C70" s="79"/>
      <c r="D70" s="136"/>
      <c r="E70" s="167">
        <f>SUM(E30:E69)+0.005</f>
        <v>1469.9197</v>
      </c>
      <c r="F70" s="142">
        <f>+E70/$E$75*100</f>
        <v>19.638422935023453</v>
      </c>
      <c r="H70" s="83"/>
      <c r="I70" s="35"/>
    </row>
    <row r="71" spans="2:8" ht="12.75">
      <c r="B71" s="66" t="s">
        <v>5</v>
      </c>
      <c r="C71" s="77"/>
      <c r="D71" s="141"/>
      <c r="E71" s="24"/>
      <c r="F71" s="173"/>
      <c r="H71" s="35"/>
    </row>
    <row r="72" spans="2:9" ht="12.75">
      <c r="B72" s="29" t="s">
        <v>103</v>
      </c>
      <c r="C72" s="77"/>
      <c r="D72" s="141"/>
      <c r="E72" s="24"/>
      <c r="F72" s="173"/>
      <c r="H72" s="35"/>
      <c r="I72" s="35"/>
    </row>
    <row r="73" spans="2:9" s="86" customFormat="1" ht="13.5" thickBot="1">
      <c r="B73" s="48" t="s">
        <v>18</v>
      </c>
      <c r="C73" s="84"/>
      <c r="D73" s="185"/>
      <c r="E73" s="168">
        <f>E75-E19-E27-E70-E72</f>
        <v>319.21619499999997</v>
      </c>
      <c r="F73" s="173">
        <f>+E73/$E$75*100</f>
        <v>4.264792590451654</v>
      </c>
      <c r="G73" s="83"/>
      <c r="H73" s="83"/>
      <c r="I73" s="35"/>
    </row>
    <row r="74" spans="2:9" ht="13.5" thickBot="1">
      <c r="B74" s="66" t="s">
        <v>4</v>
      </c>
      <c r="C74" s="87"/>
      <c r="D74" s="136"/>
      <c r="E74" s="225">
        <f>SUM(E72:E73)</f>
        <v>319.21619499999997</v>
      </c>
      <c r="F74" s="142">
        <f>+E74/$E$75*100</f>
        <v>4.264792590451654</v>
      </c>
      <c r="H74" s="83"/>
      <c r="I74" s="35"/>
    </row>
    <row r="75" spans="2:9" ht="13.5" thickBot="1">
      <c r="B75" s="88" t="s">
        <v>12</v>
      </c>
      <c r="C75" s="89"/>
      <c r="D75" s="186"/>
      <c r="E75" s="169">
        <v>7484.91722</v>
      </c>
      <c r="F75" s="155">
        <f>F19+F27+F70+F74</f>
        <v>100</v>
      </c>
      <c r="H75" s="83"/>
      <c r="I75" s="229"/>
    </row>
    <row r="76" spans="2:6" ht="12.75">
      <c r="B76" s="48" t="s">
        <v>17</v>
      </c>
      <c r="C76" s="23"/>
      <c r="D76" s="23"/>
      <c r="E76" s="24"/>
      <c r="F76" s="76"/>
    </row>
    <row r="77" spans="2:6" ht="12.75">
      <c r="B77" s="29"/>
      <c r="C77" s="23"/>
      <c r="D77" s="23"/>
      <c r="E77" s="24"/>
      <c r="F77" s="76"/>
    </row>
    <row r="78" spans="2:7" ht="12.75">
      <c r="B78" s="29" t="s">
        <v>7</v>
      </c>
      <c r="C78" s="43"/>
      <c r="D78" s="23"/>
      <c r="E78" s="24"/>
      <c r="F78" s="76"/>
      <c r="G78" s="231"/>
    </row>
    <row r="79" spans="2:7" ht="12.75">
      <c r="B79" s="29" t="s">
        <v>40</v>
      </c>
      <c r="C79" s="43" t="s">
        <v>10</v>
      </c>
      <c r="D79" s="23"/>
      <c r="E79" s="24"/>
      <c r="F79" s="76"/>
      <c r="G79" s="231"/>
    </row>
    <row r="80" spans="2:7" ht="12.75">
      <c r="B80" s="29" t="s">
        <v>133</v>
      </c>
      <c r="C80" s="96"/>
      <c r="D80" s="23"/>
      <c r="E80" s="24"/>
      <c r="F80" s="76"/>
      <c r="G80" s="231"/>
    </row>
    <row r="81" spans="1:7" ht="12.75">
      <c r="A81" s="4" t="s">
        <v>82</v>
      </c>
      <c r="B81" s="42" t="s">
        <v>47</v>
      </c>
      <c r="C81" s="97">
        <v>11.2104</v>
      </c>
      <c r="D81" s="44"/>
      <c r="E81" s="24"/>
      <c r="F81" s="76"/>
      <c r="G81" s="231"/>
    </row>
    <row r="82" spans="1:7" ht="12.75">
      <c r="A82" s="4" t="s">
        <v>83</v>
      </c>
      <c r="B82" s="42" t="s">
        <v>72</v>
      </c>
      <c r="C82" s="97">
        <v>10.3874</v>
      </c>
      <c r="D82" s="44"/>
      <c r="E82" s="24"/>
      <c r="F82" s="76"/>
      <c r="G82" s="231"/>
    </row>
    <row r="83" spans="1:7" ht="12.75">
      <c r="A83" s="4" t="s">
        <v>306</v>
      </c>
      <c r="B83" s="42" t="s">
        <v>307</v>
      </c>
      <c r="C83" s="97" t="s">
        <v>46</v>
      </c>
      <c r="D83" s="44"/>
      <c r="E83" s="24"/>
      <c r="F83" s="76"/>
      <c r="G83" s="231"/>
    </row>
    <row r="84" spans="1:7" ht="12.75">
      <c r="A84" s="4" t="s">
        <v>313</v>
      </c>
      <c r="B84" s="42" t="s">
        <v>319</v>
      </c>
      <c r="C84" s="97" t="s">
        <v>46</v>
      </c>
      <c r="D84" s="44"/>
      <c r="E84" s="24"/>
      <c r="F84" s="76"/>
      <c r="G84" s="231"/>
    </row>
    <row r="85" spans="2:8" s="2" customFormat="1" ht="12.75">
      <c r="B85" s="42" t="s">
        <v>108</v>
      </c>
      <c r="C85" s="44"/>
      <c r="D85" s="44"/>
      <c r="E85" s="90"/>
      <c r="F85" s="91"/>
      <c r="G85" s="83"/>
      <c r="H85" s="3"/>
    </row>
    <row r="86" spans="1:7" ht="12.75">
      <c r="A86" s="4" t="s">
        <v>82</v>
      </c>
      <c r="B86" s="42" t="s">
        <v>47</v>
      </c>
      <c r="C86" s="96">
        <v>11.4969</v>
      </c>
      <c r="D86" s="44"/>
      <c r="E86" s="24"/>
      <c r="F86" s="76"/>
      <c r="G86" s="231"/>
    </row>
    <row r="87" spans="1:7" ht="12.75">
      <c r="A87" s="4" t="s">
        <v>83</v>
      </c>
      <c r="B87" s="42" t="s">
        <v>72</v>
      </c>
      <c r="C87" s="96">
        <v>10.244</v>
      </c>
      <c r="D87" s="44"/>
      <c r="E87" s="24"/>
      <c r="F87" s="76"/>
      <c r="G87" s="231"/>
    </row>
    <row r="88" spans="1:7" ht="12.75">
      <c r="A88" s="4" t="s">
        <v>306</v>
      </c>
      <c r="B88" s="42" t="s">
        <v>307</v>
      </c>
      <c r="C88" s="96">
        <v>11.5243</v>
      </c>
      <c r="D88" s="44"/>
      <c r="E88" s="24"/>
      <c r="F88" s="76"/>
      <c r="G88" s="231"/>
    </row>
    <row r="89" spans="1:7" ht="12.75">
      <c r="A89" s="4" t="s">
        <v>313</v>
      </c>
      <c r="B89" s="42" t="s">
        <v>319</v>
      </c>
      <c r="C89" s="96">
        <v>10.3162</v>
      </c>
      <c r="D89" s="44"/>
      <c r="E89" s="24"/>
      <c r="F89" s="76"/>
      <c r="G89" s="231"/>
    </row>
    <row r="90" spans="2:7" ht="12.75">
      <c r="B90" s="29" t="s">
        <v>8</v>
      </c>
      <c r="C90" s="99" t="s">
        <v>10</v>
      </c>
      <c r="D90" s="44"/>
      <c r="E90" s="24"/>
      <c r="F90" s="76"/>
      <c r="G90" s="231"/>
    </row>
    <row r="91" spans="2:7" ht="12.75">
      <c r="B91" s="81" t="s">
        <v>9</v>
      </c>
      <c r="C91" s="99" t="s">
        <v>10</v>
      </c>
      <c r="D91" s="44"/>
      <c r="E91" s="24"/>
      <c r="F91" s="76"/>
      <c r="G91" s="231"/>
    </row>
    <row r="92" spans="2:7" ht="12.75">
      <c r="B92" s="29" t="s">
        <v>117</v>
      </c>
      <c r="C92" s="99" t="s">
        <v>10</v>
      </c>
      <c r="D92" s="44"/>
      <c r="E92" s="24"/>
      <c r="F92" s="76"/>
      <c r="G92" s="231"/>
    </row>
    <row r="93" spans="2:7" ht="12.75">
      <c r="B93" s="29" t="s">
        <v>35</v>
      </c>
      <c r="C93" s="99" t="s">
        <v>516</v>
      </c>
      <c r="D93" s="44"/>
      <c r="E93" s="24"/>
      <c r="F93" s="76"/>
      <c r="G93" s="231"/>
    </row>
    <row r="94" spans="2:7" ht="13.5" thickBot="1">
      <c r="B94" s="81" t="s">
        <v>68</v>
      </c>
      <c r="C94" s="44"/>
      <c r="D94" s="44"/>
      <c r="E94" s="24"/>
      <c r="F94" s="76"/>
      <c r="G94" s="231"/>
    </row>
    <row r="95" spans="2:7" ht="13.5" thickBot="1">
      <c r="B95" s="111" t="s">
        <v>23</v>
      </c>
      <c r="C95" s="103" t="s">
        <v>13</v>
      </c>
      <c r="D95" s="104" t="s">
        <v>14</v>
      </c>
      <c r="E95" s="24"/>
      <c r="F95" s="76"/>
      <c r="G95" s="231"/>
    </row>
    <row r="96" spans="1:8" ht="13.5" thickBot="1">
      <c r="A96" s="4" t="s">
        <v>83</v>
      </c>
      <c r="B96" s="113" t="s">
        <v>30</v>
      </c>
      <c r="C96" s="276">
        <v>0.35254199999999997</v>
      </c>
      <c r="D96" s="277">
        <v>0.302166</v>
      </c>
      <c r="E96" s="24"/>
      <c r="F96" s="230"/>
      <c r="G96" s="253"/>
      <c r="H96" s="9"/>
    </row>
    <row r="97" spans="2:6" ht="12.75">
      <c r="B97" s="81" t="s">
        <v>42</v>
      </c>
      <c r="C97" s="44"/>
      <c r="D97" s="44"/>
      <c r="E97" s="24"/>
      <c r="F97" s="76"/>
    </row>
    <row r="98" spans="2:6" ht="12.75">
      <c r="B98" s="48" t="s">
        <v>322</v>
      </c>
      <c r="C98" s="44"/>
      <c r="D98" s="44"/>
      <c r="E98" s="24"/>
      <c r="F98" s="76"/>
    </row>
    <row r="99" spans="2:6" ht="12.75">
      <c r="B99" s="48" t="s">
        <v>321</v>
      </c>
      <c r="C99" s="44"/>
      <c r="D99" s="44"/>
      <c r="E99" s="24"/>
      <c r="F99" s="76"/>
    </row>
    <row r="100" spans="2:6" ht="13.5" thickBot="1">
      <c r="B100" s="92" t="s">
        <v>69</v>
      </c>
      <c r="C100" s="93"/>
      <c r="D100" s="93"/>
      <c r="E100" s="93"/>
      <c r="F100" s="94"/>
    </row>
    <row r="101" ht="12.75">
      <c r="E101" s="9"/>
    </row>
    <row r="102" ht="12.75">
      <c r="E102" s="9"/>
    </row>
    <row r="103" ht="12.75">
      <c r="E103" s="9"/>
    </row>
    <row r="104" ht="12.75">
      <c r="E104" s="9"/>
    </row>
    <row r="105" ht="12.75">
      <c r="E105" s="9"/>
    </row>
    <row r="106" ht="12.75">
      <c r="E106" s="9"/>
    </row>
    <row r="107" ht="12.75">
      <c r="E107" s="9"/>
    </row>
    <row r="108" ht="12.75">
      <c r="E108" s="9"/>
    </row>
    <row r="109" ht="12.75">
      <c r="E109" s="9"/>
    </row>
    <row r="110" ht="12.75">
      <c r="E110" s="9"/>
    </row>
    <row r="111" ht="12.75">
      <c r="E111" s="9"/>
    </row>
    <row r="112" ht="12.75">
      <c r="E112" s="9"/>
    </row>
    <row r="113" ht="12.75">
      <c r="E113" s="9"/>
    </row>
    <row r="114" ht="12.75">
      <c r="E114" s="9"/>
    </row>
    <row r="115" ht="12.75">
      <c r="E115" s="9"/>
    </row>
    <row r="116" ht="12.75">
      <c r="E116" s="9"/>
    </row>
    <row r="117" ht="12.75">
      <c r="E117" s="9"/>
    </row>
    <row r="118" ht="12.75">
      <c r="E118" s="9"/>
    </row>
    <row r="119" ht="12.75">
      <c r="E119" s="9"/>
    </row>
    <row r="120" ht="12.75">
      <c r="E120" s="9"/>
    </row>
    <row r="121" ht="12.75">
      <c r="E121" s="9"/>
    </row>
    <row r="122" ht="12.75">
      <c r="E122" s="9"/>
    </row>
    <row r="123" ht="12.75">
      <c r="E123" s="9"/>
    </row>
    <row r="124" ht="12.75">
      <c r="E124" s="9"/>
    </row>
    <row r="125" ht="12.75">
      <c r="E125" s="9"/>
    </row>
    <row r="126" ht="12.75">
      <c r="E126" s="9"/>
    </row>
    <row r="127" ht="12.75">
      <c r="E127" s="9"/>
    </row>
    <row r="128" ht="12.75">
      <c r="E128" s="9"/>
    </row>
    <row r="129" ht="12.75">
      <c r="E129" s="9"/>
    </row>
    <row r="130" ht="12.75">
      <c r="E130" s="9"/>
    </row>
    <row r="131" ht="12.75">
      <c r="E131" s="9"/>
    </row>
    <row r="132" ht="12.75">
      <c r="E132" s="9"/>
    </row>
    <row r="133" ht="12.75">
      <c r="E133" s="9"/>
    </row>
    <row r="134" ht="12.75">
      <c r="E134" s="9"/>
    </row>
    <row r="135" ht="12.75">
      <c r="E135" s="9"/>
    </row>
    <row r="136" ht="12.75">
      <c r="E136" s="9"/>
    </row>
    <row r="137" ht="12.75">
      <c r="E137" s="9"/>
    </row>
    <row r="138" ht="12.75">
      <c r="E138" s="9"/>
    </row>
    <row r="139" ht="12.75">
      <c r="E139" s="9"/>
    </row>
    <row r="140" ht="12.75">
      <c r="E140" s="9"/>
    </row>
    <row r="141" ht="12.75">
      <c r="E141" s="9"/>
    </row>
    <row r="142" ht="12.75">
      <c r="E142" s="9"/>
    </row>
    <row r="143" ht="12.75">
      <c r="E143" s="9"/>
    </row>
    <row r="144" ht="12.75">
      <c r="E144" s="9"/>
    </row>
    <row r="145" ht="12.75">
      <c r="E145" s="9"/>
    </row>
    <row r="146" ht="12.75">
      <c r="E146" s="9"/>
    </row>
    <row r="147" ht="12.75">
      <c r="E147" s="9"/>
    </row>
    <row r="148" ht="12.75">
      <c r="E148" s="9"/>
    </row>
    <row r="149" ht="12.75">
      <c r="E149" s="9"/>
    </row>
    <row r="150" ht="12.75">
      <c r="E150" s="9"/>
    </row>
    <row r="151" ht="12.75">
      <c r="E151" s="9"/>
    </row>
    <row r="152" ht="12.75">
      <c r="E152" s="9"/>
    </row>
    <row r="153" ht="12.75">
      <c r="E153" s="9"/>
    </row>
    <row r="154" ht="12.75">
      <c r="E154" s="9"/>
    </row>
    <row r="155" ht="12.75">
      <c r="E155" s="9"/>
    </row>
    <row r="156" ht="12.75">
      <c r="E156" s="9"/>
    </row>
    <row r="157" ht="12.75">
      <c r="E157" s="9"/>
    </row>
    <row r="158" ht="12.75">
      <c r="E158" s="9"/>
    </row>
    <row r="159" ht="12.75">
      <c r="E159" s="9"/>
    </row>
    <row r="160" ht="12.75">
      <c r="E160" s="9"/>
    </row>
    <row r="161" ht="12.75">
      <c r="E161" s="9"/>
    </row>
    <row r="162" ht="12.75">
      <c r="E162" s="9"/>
    </row>
    <row r="163" ht="12.75">
      <c r="E163" s="9"/>
    </row>
    <row r="164" ht="12.75">
      <c r="E164" s="9"/>
    </row>
    <row r="165" ht="12.75">
      <c r="E165" s="9"/>
    </row>
    <row r="166" ht="12.75">
      <c r="E166" s="9"/>
    </row>
    <row r="167" ht="12.75">
      <c r="E167" s="9"/>
    </row>
    <row r="168" ht="12.75">
      <c r="E168" s="9"/>
    </row>
    <row r="169" ht="12.75">
      <c r="E169" s="9"/>
    </row>
    <row r="170" ht="12.75">
      <c r="E170" s="9"/>
    </row>
    <row r="171" ht="12.75">
      <c r="E171" s="9"/>
    </row>
    <row r="172" ht="12.75">
      <c r="E172" s="9"/>
    </row>
    <row r="173" ht="12.75">
      <c r="E173" s="9"/>
    </row>
    <row r="174" ht="12.75">
      <c r="E174" s="9"/>
    </row>
    <row r="175" ht="12.75">
      <c r="E175" s="9"/>
    </row>
    <row r="176" ht="12.75">
      <c r="E176" s="9"/>
    </row>
    <row r="177" ht="12.75">
      <c r="E177" s="9"/>
    </row>
    <row r="178" ht="12.75">
      <c r="E178" s="9"/>
    </row>
    <row r="179" ht="12.75">
      <c r="E179" s="9"/>
    </row>
    <row r="180" ht="12.75">
      <c r="E180" s="9"/>
    </row>
    <row r="181" ht="12.75">
      <c r="E181" s="9"/>
    </row>
    <row r="182" ht="12.75">
      <c r="E182" s="9"/>
    </row>
    <row r="183" ht="12.75">
      <c r="E183" s="9"/>
    </row>
    <row r="184" ht="12.75">
      <c r="E184" s="9"/>
    </row>
    <row r="185" ht="12.75">
      <c r="E185" s="9"/>
    </row>
    <row r="186" ht="12.75">
      <c r="E186" s="9"/>
    </row>
    <row r="187" ht="12.75">
      <c r="E187" s="9"/>
    </row>
    <row r="188" ht="12.75">
      <c r="E188" s="9"/>
    </row>
    <row r="189" ht="12.75">
      <c r="E189" s="9"/>
    </row>
    <row r="190" ht="12.75">
      <c r="E190" s="9"/>
    </row>
    <row r="191" ht="12.75">
      <c r="E191" s="9"/>
    </row>
    <row r="192" ht="12.75">
      <c r="E192" s="9"/>
    </row>
    <row r="193" ht="12.75">
      <c r="E193" s="9"/>
    </row>
    <row r="194" ht="12.75">
      <c r="E194" s="9"/>
    </row>
    <row r="195" ht="12.75">
      <c r="E195" s="9"/>
    </row>
    <row r="196" ht="12.75">
      <c r="E196" s="9"/>
    </row>
    <row r="197" ht="12.75">
      <c r="E197" s="9"/>
    </row>
    <row r="198" ht="12.75">
      <c r="E198" s="9"/>
    </row>
    <row r="199" ht="12.75">
      <c r="E199" s="9"/>
    </row>
    <row r="200" ht="12.75">
      <c r="E200" s="9"/>
    </row>
    <row r="201" ht="12.75">
      <c r="E201" s="9"/>
    </row>
    <row r="202" ht="12.75">
      <c r="E202" s="9"/>
    </row>
    <row r="203" ht="12.75">
      <c r="E203" s="9"/>
    </row>
    <row r="204" ht="12.75">
      <c r="E204" s="9"/>
    </row>
    <row r="205" ht="12.75">
      <c r="E205" s="9"/>
    </row>
    <row r="206" ht="12.75">
      <c r="E206" s="9"/>
    </row>
    <row r="207" ht="12.75">
      <c r="E207" s="9"/>
    </row>
    <row r="208" ht="12.75">
      <c r="E208" s="9"/>
    </row>
    <row r="209" ht="12.75">
      <c r="E209" s="9"/>
    </row>
    <row r="210" ht="12.75">
      <c r="E210" s="9"/>
    </row>
    <row r="211" ht="12.75">
      <c r="E211" s="9"/>
    </row>
    <row r="212" ht="12.75">
      <c r="E212" s="9"/>
    </row>
    <row r="213" ht="12.75">
      <c r="E213" s="9"/>
    </row>
    <row r="214" ht="12.75">
      <c r="E214" s="9"/>
    </row>
    <row r="215" ht="12.75">
      <c r="E215" s="9"/>
    </row>
    <row r="216" ht="12.75">
      <c r="E216" s="9"/>
    </row>
    <row r="217" ht="12.75">
      <c r="E217" s="9"/>
    </row>
    <row r="218" ht="12.75">
      <c r="E218" s="9"/>
    </row>
    <row r="219" ht="12.75">
      <c r="E219" s="9"/>
    </row>
    <row r="220" ht="12.75">
      <c r="E220" s="9"/>
    </row>
    <row r="221" ht="12.75">
      <c r="E221" s="9"/>
    </row>
    <row r="222" ht="12.75">
      <c r="E222" s="9"/>
    </row>
    <row r="223" ht="12.75">
      <c r="E223" s="9"/>
    </row>
    <row r="224" ht="12.75">
      <c r="E224" s="9"/>
    </row>
    <row r="225" ht="12.75">
      <c r="E225" s="9"/>
    </row>
    <row r="226" ht="12.75">
      <c r="E226" s="9"/>
    </row>
    <row r="227" ht="12.75">
      <c r="E227" s="9"/>
    </row>
    <row r="228" ht="12.75">
      <c r="E228" s="9"/>
    </row>
    <row r="229" ht="12.75">
      <c r="E229" s="9"/>
    </row>
    <row r="230" ht="12.75">
      <c r="E230" s="9"/>
    </row>
    <row r="231" ht="12.75">
      <c r="E231" s="9"/>
    </row>
    <row r="232" ht="12.75">
      <c r="E232" s="9"/>
    </row>
    <row r="233" ht="12.75">
      <c r="E233" s="9"/>
    </row>
    <row r="234" ht="12.75">
      <c r="E234" s="9"/>
    </row>
    <row r="235" ht="12.75">
      <c r="E235" s="9"/>
    </row>
    <row r="236" ht="12.75">
      <c r="E236" s="9"/>
    </row>
    <row r="237" ht="12.75">
      <c r="E237" s="9"/>
    </row>
    <row r="238" ht="12.75">
      <c r="E238" s="9"/>
    </row>
    <row r="239" ht="12.75">
      <c r="E239" s="9"/>
    </row>
    <row r="240" ht="12.75">
      <c r="E240" s="9"/>
    </row>
    <row r="241" ht="12.75">
      <c r="E241" s="9"/>
    </row>
    <row r="242" ht="12.75">
      <c r="E242" s="9"/>
    </row>
    <row r="243" ht="12.75">
      <c r="E243" s="9"/>
    </row>
    <row r="244" ht="12.75">
      <c r="E244" s="9"/>
    </row>
    <row r="245" ht="12.75">
      <c r="E245" s="9"/>
    </row>
    <row r="246" ht="12.75">
      <c r="E246" s="9"/>
    </row>
    <row r="247" ht="12.75">
      <c r="E247" s="9"/>
    </row>
    <row r="248" ht="12.75">
      <c r="E248" s="9"/>
    </row>
    <row r="249" ht="12.75">
      <c r="E249" s="9"/>
    </row>
    <row r="250" ht="12.75">
      <c r="E250" s="9"/>
    </row>
    <row r="251" ht="12.75">
      <c r="E251" s="9"/>
    </row>
    <row r="252" ht="12.75">
      <c r="E252" s="9"/>
    </row>
    <row r="253" ht="12.75">
      <c r="E253" s="9"/>
    </row>
    <row r="254" ht="12.75">
      <c r="E254" s="9"/>
    </row>
    <row r="255" ht="12.75">
      <c r="E255" s="9"/>
    </row>
    <row r="256" ht="12.75">
      <c r="E256" s="9"/>
    </row>
    <row r="257" ht="12.75">
      <c r="E257" s="9"/>
    </row>
    <row r="258" ht="12.75">
      <c r="E258" s="9"/>
    </row>
    <row r="259" ht="12.75">
      <c r="E259" s="9"/>
    </row>
    <row r="260" ht="12.75">
      <c r="E260" s="9"/>
    </row>
    <row r="261" ht="12.75">
      <c r="E261" s="9"/>
    </row>
    <row r="262" ht="12.75">
      <c r="E262" s="9"/>
    </row>
    <row r="263" ht="12.75">
      <c r="E263" s="9"/>
    </row>
    <row r="264" ht="12.75">
      <c r="E264" s="9"/>
    </row>
    <row r="265" ht="12.75">
      <c r="E265" s="9"/>
    </row>
    <row r="266" ht="12.75">
      <c r="E266" s="9"/>
    </row>
    <row r="267" ht="12.75">
      <c r="E267" s="9"/>
    </row>
    <row r="268" ht="12.75">
      <c r="E268" s="9"/>
    </row>
    <row r="269" ht="12.75">
      <c r="E269" s="9"/>
    </row>
    <row r="270" ht="12.75">
      <c r="E270" s="9"/>
    </row>
    <row r="271" ht="12.75">
      <c r="E271" s="9"/>
    </row>
    <row r="272" ht="12.75">
      <c r="E272" s="9"/>
    </row>
    <row r="273" ht="12.75">
      <c r="E273" s="9"/>
    </row>
    <row r="274" ht="12.75">
      <c r="E274" s="9"/>
    </row>
    <row r="275" ht="12.75">
      <c r="E275" s="9"/>
    </row>
    <row r="276" ht="12.75">
      <c r="E276" s="9"/>
    </row>
    <row r="277" ht="12.75">
      <c r="E277" s="9"/>
    </row>
    <row r="278" ht="12.75">
      <c r="E278" s="9"/>
    </row>
    <row r="279" ht="12.75">
      <c r="E279" s="9"/>
    </row>
    <row r="280" ht="12.75">
      <c r="E280" s="9"/>
    </row>
    <row r="281" ht="12.75">
      <c r="E281" s="9"/>
    </row>
    <row r="282" ht="12.75">
      <c r="E282" s="9"/>
    </row>
    <row r="283" ht="12.75">
      <c r="E283" s="9"/>
    </row>
    <row r="284" ht="12.75">
      <c r="E284" s="9"/>
    </row>
    <row r="285" ht="12.75">
      <c r="E285" s="9"/>
    </row>
    <row r="286" ht="12.75">
      <c r="E286" s="9"/>
    </row>
    <row r="287" ht="12.75">
      <c r="E287" s="9"/>
    </row>
    <row r="288" ht="12.75">
      <c r="E288" s="9"/>
    </row>
    <row r="289" ht="12.75">
      <c r="E289" s="9"/>
    </row>
    <row r="290" ht="12.75">
      <c r="E290" s="9"/>
    </row>
    <row r="291" ht="12.75">
      <c r="E291" s="9"/>
    </row>
    <row r="292" ht="12.75">
      <c r="E292" s="9"/>
    </row>
    <row r="293" ht="12.75">
      <c r="E293" s="9"/>
    </row>
    <row r="294" ht="12.75">
      <c r="E294" s="9"/>
    </row>
    <row r="295" ht="12.75">
      <c r="E295" s="9"/>
    </row>
    <row r="296" ht="12.75">
      <c r="E296" s="9"/>
    </row>
    <row r="297" ht="12.75">
      <c r="E297" s="9"/>
    </row>
    <row r="298" ht="12.75">
      <c r="E298" s="9"/>
    </row>
    <row r="299" ht="12.75">
      <c r="E299" s="9"/>
    </row>
    <row r="300" ht="12.75">
      <c r="E300" s="9"/>
    </row>
    <row r="301" ht="12.75">
      <c r="E301" s="9"/>
    </row>
    <row r="302" ht="12.75">
      <c r="E302" s="9"/>
    </row>
    <row r="303" ht="12.75">
      <c r="E303" s="9"/>
    </row>
    <row r="304" ht="12.75">
      <c r="E304" s="9"/>
    </row>
    <row r="305" ht="12.75">
      <c r="E305" s="9"/>
    </row>
    <row r="306" ht="12.75">
      <c r="E306" s="9"/>
    </row>
    <row r="307" ht="12.75">
      <c r="E307" s="9"/>
    </row>
    <row r="308" ht="12.75">
      <c r="E308" s="9"/>
    </row>
    <row r="309" ht="12.75">
      <c r="E309" s="9"/>
    </row>
    <row r="310" ht="12.75">
      <c r="E310" s="9"/>
    </row>
    <row r="311" ht="12.75">
      <c r="E311" s="9"/>
    </row>
    <row r="312" ht="12.75">
      <c r="E312" s="9"/>
    </row>
    <row r="313" ht="12.75">
      <c r="E313" s="9"/>
    </row>
    <row r="314" ht="12.75">
      <c r="E314" s="9"/>
    </row>
    <row r="315" ht="12.75">
      <c r="E315" s="9"/>
    </row>
    <row r="316" ht="12.75">
      <c r="E316" s="9"/>
    </row>
    <row r="317" ht="12.75">
      <c r="E317" s="9"/>
    </row>
    <row r="318" ht="12.75">
      <c r="E318" s="9"/>
    </row>
    <row r="319" ht="12.75">
      <c r="E319" s="9"/>
    </row>
    <row r="320" ht="12.75">
      <c r="E320" s="9"/>
    </row>
    <row r="321" ht="12.75">
      <c r="E321" s="9"/>
    </row>
    <row r="322" ht="12.75">
      <c r="E322" s="9"/>
    </row>
    <row r="323" ht="12.75">
      <c r="E323" s="9"/>
    </row>
    <row r="324" ht="12.75">
      <c r="E324" s="9"/>
    </row>
    <row r="325" ht="12.75">
      <c r="E325" s="9"/>
    </row>
    <row r="326" ht="12.75">
      <c r="E326" s="9"/>
    </row>
    <row r="327" ht="12.75">
      <c r="E327" s="9"/>
    </row>
    <row r="328" ht="12.75">
      <c r="E328" s="9"/>
    </row>
    <row r="329" ht="12.75">
      <c r="E329" s="9"/>
    </row>
    <row r="330" ht="12.75">
      <c r="E330" s="9"/>
    </row>
    <row r="331" ht="12.75">
      <c r="E331" s="9"/>
    </row>
    <row r="332" ht="12.75">
      <c r="E332" s="9"/>
    </row>
    <row r="333" ht="12.75">
      <c r="E333" s="9"/>
    </row>
    <row r="334" ht="12.75">
      <c r="E334" s="9"/>
    </row>
    <row r="335" ht="12.75">
      <c r="E335" s="9"/>
    </row>
    <row r="336" ht="12.75">
      <c r="E336" s="9"/>
    </row>
    <row r="337" ht="12.75">
      <c r="E337" s="9"/>
    </row>
    <row r="338" ht="12.75">
      <c r="E338" s="9"/>
    </row>
    <row r="339" ht="12.75">
      <c r="E339" s="9"/>
    </row>
    <row r="340" ht="12.75">
      <c r="E340" s="9"/>
    </row>
    <row r="341" ht="12.75">
      <c r="E341" s="9"/>
    </row>
    <row r="342" ht="12.75">
      <c r="E342" s="9"/>
    </row>
    <row r="343" ht="12.75">
      <c r="E343" s="9"/>
    </row>
    <row r="344" ht="12.75">
      <c r="E344" s="9"/>
    </row>
    <row r="345" ht="12.75">
      <c r="E345" s="9"/>
    </row>
    <row r="346" ht="12.75">
      <c r="E346" s="9"/>
    </row>
    <row r="347" ht="12.75">
      <c r="E347" s="9"/>
    </row>
    <row r="348" ht="12.75">
      <c r="E348" s="9"/>
    </row>
    <row r="349" ht="12.75">
      <c r="E349" s="9"/>
    </row>
    <row r="350" ht="12.75">
      <c r="E350" s="9"/>
    </row>
    <row r="351" ht="12.75">
      <c r="E351" s="9"/>
    </row>
    <row r="352" ht="12.75">
      <c r="E352" s="9"/>
    </row>
    <row r="353" ht="12.75">
      <c r="E353" s="9"/>
    </row>
    <row r="354" ht="12.75">
      <c r="E354" s="9"/>
    </row>
    <row r="355" ht="12.75">
      <c r="E355" s="9"/>
    </row>
    <row r="356" ht="12.75">
      <c r="E356" s="9"/>
    </row>
    <row r="357" ht="12.75">
      <c r="E357" s="9"/>
    </row>
    <row r="358" ht="12.75">
      <c r="E358" s="9"/>
    </row>
    <row r="359" ht="12.75">
      <c r="E359" s="9"/>
    </row>
    <row r="360" ht="12.75">
      <c r="E360" s="9"/>
    </row>
    <row r="361" ht="12.75">
      <c r="E361" s="9"/>
    </row>
    <row r="362" ht="12.75">
      <c r="E362" s="9"/>
    </row>
    <row r="363" ht="12.75">
      <c r="E363" s="9"/>
    </row>
    <row r="364" ht="12.75">
      <c r="E364" s="9"/>
    </row>
    <row r="365" ht="12.75">
      <c r="E365" s="9"/>
    </row>
    <row r="366" ht="12.75">
      <c r="E366" s="9"/>
    </row>
    <row r="367" ht="12.75">
      <c r="E367" s="9"/>
    </row>
    <row r="368" ht="12.75">
      <c r="E368" s="9"/>
    </row>
    <row r="369" ht="12.75">
      <c r="E369" s="9"/>
    </row>
    <row r="370" ht="12.75">
      <c r="E370" s="9"/>
    </row>
    <row r="371" ht="12.75">
      <c r="E371" s="9"/>
    </row>
    <row r="372" ht="12.75">
      <c r="E372" s="9"/>
    </row>
    <row r="373" ht="12.75">
      <c r="E373" s="9"/>
    </row>
    <row r="374" ht="12.75">
      <c r="E374" s="9"/>
    </row>
    <row r="375" ht="12.75">
      <c r="E375" s="9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384" ht="12.75">
      <c r="E384" s="9"/>
    </row>
    <row r="385" ht="12.75">
      <c r="E385" s="9"/>
    </row>
    <row r="386" ht="12.75">
      <c r="E386" s="9"/>
    </row>
    <row r="387" ht="12.75">
      <c r="E387" s="9"/>
    </row>
    <row r="388" ht="12.75">
      <c r="E388" s="9"/>
    </row>
    <row r="389" ht="12.75">
      <c r="E389" s="9"/>
    </row>
    <row r="390" ht="12.75">
      <c r="E390" s="9"/>
    </row>
    <row r="391" ht="12.75">
      <c r="E391" s="9"/>
    </row>
    <row r="392" ht="12.75">
      <c r="E392" s="9"/>
    </row>
    <row r="393" ht="12.75">
      <c r="E393" s="9"/>
    </row>
    <row r="394" ht="12.75">
      <c r="E394" s="9"/>
    </row>
    <row r="395" ht="12.75">
      <c r="E395" s="9"/>
    </row>
    <row r="396" ht="12.75">
      <c r="E396" s="9"/>
    </row>
    <row r="397" ht="12.75">
      <c r="E397" s="9"/>
    </row>
    <row r="398" ht="12.75">
      <c r="E398" s="9"/>
    </row>
    <row r="399" ht="12.75">
      <c r="E399" s="9"/>
    </row>
    <row r="400" ht="12.75">
      <c r="E400" s="9"/>
    </row>
    <row r="401" ht="12.75">
      <c r="E401" s="9"/>
    </row>
    <row r="402" ht="12.75">
      <c r="E402" s="9"/>
    </row>
    <row r="403" ht="12.75">
      <c r="E403" s="9"/>
    </row>
    <row r="404" ht="12.75">
      <c r="E404" s="9"/>
    </row>
    <row r="405" ht="12.75">
      <c r="E405" s="9"/>
    </row>
    <row r="406" ht="12.75">
      <c r="E406" s="9"/>
    </row>
    <row r="407" ht="12.75">
      <c r="E407" s="9"/>
    </row>
    <row r="408" ht="12.75">
      <c r="E408" s="9"/>
    </row>
    <row r="409" ht="12.75">
      <c r="E409" s="9"/>
    </row>
    <row r="410" ht="12.75">
      <c r="E410" s="9"/>
    </row>
    <row r="411" ht="12.75">
      <c r="E411" s="9"/>
    </row>
    <row r="412" ht="12.75">
      <c r="E412" s="9"/>
    </row>
    <row r="413" ht="12.75">
      <c r="E413" s="9"/>
    </row>
    <row r="414" ht="12.75">
      <c r="E414" s="9"/>
    </row>
    <row r="415" ht="12.75">
      <c r="E415" s="9"/>
    </row>
    <row r="416" ht="12.75">
      <c r="E416" s="9"/>
    </row>
    <row r="417" ht="12.75">
      <c r="E417" s="9"/>
    </row>
    <row r="418" ht="12.75">
      <c r="E418" s="9"/>
    </row>
    <row r="419" ht="12.75">
      <c r="E419" s="9"/>
    </row>
    <row r="420" ht="12.75">
      <c r="E420" s="9"/>
    </row>
    <row r="421" ht="12.75">
      <c r="E421" s="9"/>
    </row>
    <row r="422" ht="12.75">
      <c r="E422" s="9"/>
    </row>
    <row r="423" ht="12.75">
      <c r="E423" s="9"/>
    </row>
    <row r="424" ht="12.75">
      <c r="E424" s="9"/>
    </row>
    <row r="425" ht="12.75">
      <c r="E425" s="9"/>
    </row>
    <row r="426" ht="12.75">
      <c r="E426" s="9"/>
    </row>
    <row r="427" ht="12.75">
      <c r="E427" s="9"/>
    </row>
    <row r="428" ht="12.75">
      <c r="E428" s="9"/>
    </row>
    <row r="429" ht="12.75">
      <c r="E429" s="9"/>
    </row>
    <row r="430" ht="12.75">
      <c r="E430" s="9"/>
    </row>
    <row r="431" ht="12.75">
      <c r="E431" s="9"/>
    </row>
    <row r="432" ht="12.75">
      <c r="E432" s="9"/>
    </row>
    <row r="433" ht="12.75">
      <c r="E433" s="9"/>
    </row>
    <row r="434" ht="12.75">
      <c r="E434" s="9"/>
    </row>
    <row r="435" ht="12.75">
      <c r="E435" s="9"/>
    </row>
    <row r="436" ht="12.75">
      <c r="E436" s="9"/>
    </row>
    <row r="437" ht="12.75">
      <c r="E437" s="9"/>
    </row>
    <row r="438" ht="12.75">
      <c r="E438" s="9"/>
    </row>
    <row r="439" ht="12.75">
      <c r="E439" s="9"/>
    </row>
    <row r="440" ht="12.75">
      <c r="E440" s="9"/>
    </row>
    <row r="441" ht="12.75">
      <c r="E441" s="9"/>
    </row>
    <row r="442" ht="12.75">
      <c r="E442" s="9"/>
    </row>
    <row r="443" ht="12.75">
      <c r="E443" s="9"/>
    </row>
    <row r="444" ht="12.75">
      <c r="E444" s="9"/>
    </row>
    <row r="445" ht="12.75">
      <c r="E445" s="9"/>
    </row>
    <row r="446" ht="12.75">
      <c r="E446" s="9"/>
    </row>
    <row r="447" ht="12.75">
      <c r="E447" s="9"/>
    </row>
    <row r="448" ht="12.75">
      <c r="E448" s="9"/>
    </row>
    <row r="449" ht="12.75">
      <c r="E449" s="9"/>
    </row>
    <row r="450" ht="12.75">
      <c r="E450" s="9"/>
    </row>
    <row r="451" ht="12.75">
      <c r="E451" s="9"/>
    </row>
    <row r="452" ht="12.75">
      <c r="E452" s="9"/>
    </row>
    <row r="453" ht="12.75">
      <c r="E453" s="9"/>
    </row>
    <row r="454" ht="12.75">
      <c r="E454" s="9"/>
    </row>
    <row r="455" ht="12.75">
      <c r="E455" s="9"/>
    </row>
    <row r="456" ht="12.75">
      <c r="E456" s="9"/>
    </row>
    <row r="457" ht="12.75">
      <c r="E457" s="9"/>
    </row>
    <row r="458" ht="12.75">
      <c r="E458" s="9"/>
    </row>
    <row r="459" ht="12.75">
      <c r="E459" s="9"/>
    </row>
    <row r="460" ht="12.75">
      <c r="E460" s="9"/>
    </row>
    <row r="461" ht="12.75">
      <c r="E461" s="9"/>
    </row>
    <row r="462" ht="12.75">
      <c r="E462" s="9"/>
    </row>
    <row r="463" ht="12.75">
      <c r="E463" s="9"/>
    </row>
    <row r="464" ht="12.75">
      <c r="E464" s="9"/>
    </row>
    <row r="465" ht="12.75">
      <c r="E465" s="9"/>
    </row>
    <row r="466" ht="12.75">
      <c r="E466" s="9"/>
    </row>
    <row r="467" ht="12.75">
      <c r="E467" s="9"/>
    </row>
    <row r="468" ht="12.75">
      <c r="E468" s="9"/>
    </row>
    <row r="469" ht="12.75">
      <c r="E469" s="9"/>
    </row>
    <row r="470" ht="12.75">
      <c r="E470" s="9"/>
    </row>
    <row r="471" ht="12.75">
      <c r="E471" s="9"/>
    </row>
    <row r="472" ht="12.75">
      <c r="E472" s="9"/>
    </row>
    <row r="473" ht="12.75">
      <c r="E473" s="9"/>
    </row>
    <row r="474" ht="12.75">
      <c r="E474" s="9"/>
    </row>
    <row r="475" ht="12.75">
      <c r="E475" s="9"/>
    </row>
    <row r="476" ht="12.75">
      <c r="E476" s="9"/>
    </row>
    <row r="477" ht="12.75">
      <c r="E477" s="9"/>
    </row>
    <row r="478" ht="12.75">
      <c r="E478" s="9"/>
    </row>
    <row r="479" ht="12.75">
      <c r="E479" s="9"/>
    </row>
    <row r="480" ht="12.75">
      <c r="E480" s="9"/>
    </row>
    <row r="481" ht="12.75">
      <c r="E481" s="9"/>
    </row>
    <row r="482" ht="12.75">
      <c r="E482" s="9"/>
    </row>
    <row r="483" ht="12.75">
      <c r="E483" s="9"/>
    </row>
    <row r="484" ht="12.75">
      <c r="E484" s="9"/>
    </row>
    <row r="485" ht="12.75">
      <c r="E485" s="9"/>
    </row>
    <row r="486" ht="12.75">
      <c r="E486" s="9"/>
    </row>
    <row r="487" ht="12.75">
      <c r="E487" s="9"/>
    </row>
    <row r="488" ht="12.75">
      <c r="E488" s="9"/>
    </row>
    <row r="489" ht="12.75">
      <c r="E489" s="9"/>
    </row>
    <row r="490" ht="12.75">
      <c r="E490" s="9"/>
    </row>
    <row r="491" ht="12.75">
      <c r="E491" s="9"/>
    </row>
    <row r="492" ht="12.75">
      <c r="E492" s="9"/>
    </row>
    <row r="493" ht="12.75">
      <c r="E493" s="9"/>
    </row>
    <row r="494" ht="12.75">
      <c r="E494" s="9"/>
    </row>
    <row r="495" ht="12.75">
      <c r="E495" s="9"/>
    </row>
    <row r="496" ht="12.75">
      <c r="E496" s="9"/>
    </row>
    <row r="497" ht="12.75">
      <c r="E497" s="9"/>
    </row>
    <row r="498" ht="12.75">
      <c r="E498" s="9"/>
    </row>
    <row r="499" ht="12.75">
      <c r="E499" s="9"/>
    </row>
    <row r="500" ht="12.75">
      <c r="E500" s="9"/>
    </row>
    <row r="501" ht="12.75">
      <c r="E501" s="9"/>
    </row>
    <row r="502" ht="12.75">
      <c r="E502" s="9"/>
    </row>
    <row r="503" ht="12.75">
      <c r="E503" s="9"/>
    </row>
    <row r="504" ht="12.75">
      <c r="E504" s="9"/>
    </row>
    <row r="505" ht="12.75">
      <c r="E505" s="9"/>
    </row>
    <row r="506" ht="12.75">
      <c r="E506" s="9"/>
    </row>
    <row r="507" ht="12.75">
      <c r="E507" s="9"/>
    </row>
    <row r="508" ht="12.75">
      <c r="E508" s="9"/>
    </row>
    <row r="509" ht="12.75">
      <c r="E509" s="9"/>
    </row>
    <row r="510" ht="12.75">
      <c r="E510" s="9"/>
    </row>
    <row r="511" ht="12.75">
      <c r="E511" s="9"/>
    </row>
    <row r="512" ht="12.75">
      <c r="E512" s="9"/>
    </row>
    <row r="513" ht="12.75">
      <c r="E513" s="9"/>
    </row>
    <row r="514" ht="12.75">
      <c r="E514" s="9"/>
    </row>
    <row r="515" ht="12.75">
      <c r="E515" s="9"/>
    </row>
    <row r="516" ht="12.75">
      <c r="E516" s="9"/>
    </row>
    <row r="517" ht="12.75">
      <c r="E517" s="9"/>
    </row>
    <row r="518" ht="12.75">
      <c r="E518" s="9"/>
    </row>
    <row r="519" ht="12.75">
      <c r="E519" s="9"/>
    </row>
    <row r="520" ht="12.75">
      <c r="E520" s="9"/>
    </row>
    <row r="521" ht="12.75">
      <c r="E521" s="9"/>
    </row>
    <row r="522" ht="12.75">
      <c r="E522" s="9"/>
    </row>
    <row r="523" ht="12.75">
      <c r="E523" s="9"/>
    </row>
    <row r="524" ht="12.75">
      <c r="E524" s="9"/>
    </row>
    <row r="525" ht="12.75">
      <c r="E525" s="9"/>
    </row>
    <row r="526" ht="12.75">
      <c r="E526" s="9"/>
    </row>
    <row r="527" ht="12.75">
      <c r="E527" s="9"/>
    </row>
    <row r="528" ht="12.75">
      <c r="E528" s="9"/>
    </row>
    <row r="529" ht="12.75">
      <c r="E529" s="9"/>
    </row>
    <row r="530" ht="12.75">
      <c r="E530" s="9"/>
    </row>
    <row r="531" ht="12.75">
      <c r="E531" s="9"/>
    </row>
    <row r="532" ht="12.75">
      <c r="E532" s="9"/>
    </row>
    <row r="533" ht="12.75">
      <c r="E533" s="9"/>
    </row>
    <row r="534" ht="12.75">
      <c r="E534" s="9"/>
    </row>
    <row r="535" ht="12.75">
      <c r="E535" s="9"/>
    </row>
    <row r="536" ht="12.75">
      <c r="E536" s="9"/>
    </row>
    <row r="537" ht="12.75">
      <c r="E537" s="9"/>
    </row>
    <row r="538" ht="12.75">
      <c r="E538" s="9"/>
    </row>
    <row r="539" ht="12.75">
      <c r="E539" s="9"/>
    </row>
    <row r="540" ht="12.75">
      <c r="E540" s="9"/>
    </row>
    <row r="541" ht="12.75">
      <c r="E541" s="9"/>
    </row>
    <row r="542" ht="12.75">
      <c r="E542" s="9"/>
    </row>
    <row r="543" ht="12.75">
      <c r="E543" s="9"/>
    </row>
    <row r="544" ht="12.75">
      <c r="E544" s="9"/>
    </row>
    <row r="545" ht="12.75">
      <c r="E545" s="9"/>
    </row>
    <row r="546" ht="12.75">
      <c r="E546" s="9"/>
    </row>
    <row r="547" ht="12.75">
      <c r="E547" s="9"/>
    </row>
    <row r="548" ht="12.75">
      <c r="E548" s="9"/>
    </row>
    <row r="549" ht="12.75">
      <c r="E549" s="9"/>
    </row>
    <row r="550" ht="12.75">
      <c r="E550" s="9"/>
    </row>
    <row r="551" ht="12.75">
      <c r="E551" s="9"/>
    </row>
    <row r="552" ht="12.75">
      <c r="E552" s="9"/>
    </row>
    <row r="553" ht="12.75">
      <c r="E553" s="9"/>
    </row>
    <row r="554" ht="12.75">
      <c r="E554" s="9"/>
    </row>
    <row r="555" ht="12.75">
      <c r="E555" s="9"/>
    </row>
    <row r="556" ht="12.75">
      <c r="E556" s="9"/>
    </row>
    <row r="557" ht="12.75">
      <c r="E557" s="9"/>
    </row>
    <row r="558" ht="12.75">
      <c r="E558" s="9"/>
    </row>
    <row r="559" ht="12.75">
      <c r="E559" s="9"/>
    </row>
    <row r="560" ht="12.75">
      <c r="E560" s="9"/>
    </row>
    <row r="561" ht="12.75">
      <c r="E561" s="9"/>
    </row>
    <row r="562" ht="12.75">
      <c r="E562" s="9"/>
    </row>
    <row r="563" ht="12.75">
      <c r="E563" s="9"/>
    </row>
    <row r="564" ht="12.75">
      <c r="E564" s="9"/>
    </row>
    <row r="565" ht="12.75">
      <c r="E565" s="9"/>
    </row>
    <row r="566" ht="12.75">
      <c r="E566" s="9"/>
    </row>
    <row r="567" ht="12.75">
      <c r="E567" s="9"/>
    </row>
    <row r="568" ht="12.75">
      <c r="E568" s="9"/>
    </row>
    <row r="569" ht="12.75">
      <c r="E569" s="9"/>
    </row>
    <row r="570" ht="12.75">
      <c r="E570" s="9"/>
    </row>
    <row r="571" ht="12.75">
      <c r="E571" s="9"/>
    </row>
    <row r="572" ht="12.75">
      <c r="E572" s="9"/>
    </row>
    <row r="573" ht="12.75">
      <c r="E573" s="9"/>
    </row>
    <row r="574" ht="12.75">
      <c r="E574" s="9"/>
    </row>
    <row r="575" ht="12.75">
      <c r="E575" s="9"/>
    </row>
    <row r="576" ht="12.75">
      <c r="E576" s="9"/>
    </row>
    <row r="577" ht="12.75">
      <c r="E577" s="9"/>
    </row>
    <row r="578" ht="12.75">
      <c r="E578" s="9"/>
    </row>
    <row r="579" ht="12.75">
      <c r="E579" s="9"/>
    </row>
    <row r="580" ht="12.75">
      <c r="E580" s="9"/>
    </row>
    <row r="581" ht="12.75">
      <c r="E581" s="9"/>
    </row>
    <row r="582" ht="12.75">
      <c r="E582" s="9"/>
    </row>
    <row r="583" ht="12.75">
      <c r="E583" s="9"/>
    </row>
    <row r="584" ht="12.75">
      <c r="E584" s="9"/>
    </row>
    <row r="585" ht="12.75">
      <c r="E585" s="9"/>
    </row>
    <row r="586" ht="12.75">
      <c r="E586" s="9"/>
    </row>
    <row r="587" ht="12.75">
      <c r="E587" s="9"/>
    </row>
    <row r="588" ht="12.75">
      <c r="E588" s="9"/>
    </row>
    <row r="589" ht="12.75">
      <c r="E589" s="9"/>
    </row>
    <row r="590" ht="12.75">
      <c r="E590" s="9"/>
    </row>
    <row r="591" ht="12.75">
      <c r="E591" s="9"/>
    </row>
    <row r="592" ht="12.75">
      <c r="E592" s="9"/>
    </row>
    <row r="593" ht="12.75">
      <c r="E593" s="9"/>
    </row>
    <row r="594" ht="12.75">
      <c r="E594" s="9"/>
    </row>
    <row r="595" ht="12.75">
      <c r="E595" s="9"/>
    </row>
    <row r="596" ht="12.75">
      <c r="E596" s="9"/>
    </row>
    <row r="597" ht="12.75">
      <c r="E597" s="9"/>
    </row>
    <row r="598" ht="12.75">
      <c r="E598" s="9"/>
    </row>
    <row r="599" ht="12.75">
      <c r="E599" s="9"/>
    </row>
    <row r="600" ht="12.75">
      <c r="E600" s="9"/>
    </row>
    <row r="601" ht="12.75">
      <c r="E601" s="9"/>
    </row>
    <row r="602" ht="12.75">
      <c r="E602" s="9"/>
    </row>
    <row r="603" ht="12.75">
      <c r="E603" s="9"/>
    </row>
    <row r="604" ht="12.75">
      <c r="E604" s="9"/>
    </row>
    <row r="605" ht="12.75">
      <c r="E605" s="9"/>
    </row>
    <row r="606" ht="12.75">
      <c r="E606" s="9"/>
    </row>
    <row r="607" ht="12.75">
      <c r="E607" s="9"/>
    </row>
    <row r="608" ht="12.75">
      <c r="E608" s="9"/>
    </row>
    <row r="609" ht="12.75">
      <c r="E609" s="9"/>
    </row>
    <row r="610" ht="12.75">
      <c r="E610" s="9"/>
    </row>
    <row r="611" ht="12.75">
      <c r="E611" s="9"/>
    </row>
    <row r="612" ht="12.75">
      <c r="E612" s="9"/>
    </row>
    <row r="613" ht="12.75">
      <c r="E613" s="9"/>
    </row>
    <row r="614" ht="12.75">
      <c r="E614" s="9"/>
    </row>
    <row r="615" ht="12.75">
      <c r="E615" s="9"/>
    </row>
    <row r="616" ht="12.75">
      <c r="E616" s="9"/>
    </row>
    <row r="617" ht="12.75">
      <c r="E617" s="9"/>
    </row>
    <row r="618" ht="12.75">
      <c r="E618" s="9"/>
    </row>
    <row r="619" ht="12.75">
      <c r="E619" s="9"/>
    </row>
    <row r="620" ht="12.75">
      <c r="E620" s="9"/>
    </row>
    <row r="621" ht="12.75">
      <c r="E621" s="9"/>
    </row>
    <row r="622" ht="12.75">
      <c r="E622" s="9"/>
    </row>
    <row r="623" ht="12.75">
      <c r="E623" s="9"/>
    </row>
    <row r="624" ht="12.75">
      <c r="E624" s="9"/>
    </row>
    <row r="625" ht="12.75">
      <c r="E625" s="9"/>
    </row>
    <row r="626" ht="12.75">
      <c r="E626" s="9"/>
    </row>
    <row r="627" ht="12.75">
      <c r="E627" s="9"/>
    </row>
    <row r="628" ht="12.75">
      <c r="E628" s="9"/>
    </row>
    <row r="629" ht="12.75">
      <c r="E629" s="9"/>
    </row>
    <row r="630" ht="12.75">
      <c r="E630" s="9"/>
    </row>
    <row r="631" ht="12.75">
      <c r="E631" s="9"/>
    </row>
    <row r="632" ht="12.75">
      <c r="E632" s="9"/>
    </row>
    <row r="633" ht="12.75">
      <c r="E633" s="9"/>
    </row>
    <row r="634" ht="12.75">
      <c r="E634" s="9"/>
    </row>
    <row r="635" ht="12.75">
      <c r="E635" s="9"/>
    </row>
    <row r="636" ht="12.75">
      <c r="E636" s="9"/>
    </row>
    <row r="637" ht="12.75">
      <c r="E637" s="9"/>
    </row>
    <row r="638" ht="12.75">
      <c r="E638" s="9"/>
    </row>
    <row r="639" ht="12.75">
      <c r="E639" s="9"/>
    </row>
    <row r="640" ht="12.75">
      <c r="E640" s="9"/>
    </row>
    <row r="641" ht="12.75">
      <c r="E641" s="9"/>
    </row>
    <row r="642" ht="12.75">
      <c r="E642" s="9"/>
    </row>
    <row r="643" ht="12.75">
      <c r="E643" s="9"/>
    </row>
    <row r="644" ht="12.75">
      <c r="E644" s="9"/>
    </row>
    <row r="645" ht="12.75">
      <c r="E645" s="9"/>
    </row>
    <row r="646" ht="12.75">
      <c r="E646" s="9"/>
    </row>
    <row r="647" ht="12.75">
      <c r="E647" s="9"/>
    </row>
    <row r="648" ht="12.75">
      <c r="E648" s="9"/>
    </row>
    <row r="649" ht="12.75">
      <c r="E649" s="9"/>
    </row>
    <row r="650" ht="12.75">
      <c r="E650" s="9"/>
    </row>
    <row r="651" ht="12.75">
      <c r="E651" s="9"/>
    </row>
    <row r="652" ht="12.75">
      <c r="E652" s="9"/>
    </row>
    <row r="653" ht="12.75">
      <c r="E653" s="9"/>
    </row>
    <row r="654" ht="12.75">
      <c r="E654" s="9"/>
    </row>
    <row r="655" ht="12.75">
      <c r="E655" s="9"/>
    </row>
    <row r="656" ht="12.75">
      <c r="E656" s="9"/>
    </row>
    <row r="657" ht="12.75">
      <c r="E657" s="9"/>
    </row>
    <row r="658" ht="12.75">
      <c r="E658" s="9"/>
    </row>
    <row r="659" ht="12.75">
      <c r="E659" s="9"/>
    </row>
    <row r="660" ht="12.75">
      <c r="E660" s="9"/>
    </row>
    <row r="661" ht="12.75">
      <c r="E661" s="9"/>
    </row>
    <row r="662" ht="12.75">
      <c r="E662" s="9"/>
    </row>
    <row r="663" ht="12.75">
      <c r="E663" s="9"/>
    </row>
    <row r="664" ht="12.75">
      <c r="E664" s="9"/>
    </row>
    <row r="665" ht="12.75">
      <c r="E665" s="9"/>
    </row>
    <row r="666" ht="12.75">
      <c r="E666" s="9"/>
    </row>
    <row r="667" ht="12.75">
      <c r="E667" s="9"/>
    </row>
    <row r="668" ht="12.75">
      <c r="E668" s="9"/>
    </row>
    <row r="669" ht="12.75">
      <c r="E669" s="9"/>
    </row>
    <row r="670" ht="12.75">
      <c r="E670" s="9"/>
    </row>
    <row r="671" ht="12.75">
      <c r="E671" s="9"/>
    </row>
    <row r="672" ht="12.75">
      <c r="E672" s="9"/>
    </row>
    <row r="673" ht="12.75">
      <c r="E673" s="9"/>
    </row>
    <row r="674" ht="12.75">
      <c r="E674" s="9"/>
    </row>
    <row r="675" ht="12.75">
      <c r="E675" s="9"/>
    </row>
    <row r="676" ht="12.75">
      <c r="E676" s="9"/>
    </row>
    <row r="677" ht="12.75">
      <c r="E677" s="9"/>
    </row>
    <row r="678" ht="12.75">
      <c r="E678" s="9"/>
    </row>
    <row r="679" ht="12.75">
      <c r="E679" s="9"/>
    </row>
    <row r="680" ht="12.75">
      <c r="E680" s="9"/>
    </row>
    <row r="681" ht="12.75">
      <c r="E681" s="9"/>
    </row>
    <row r="682" ht="12.75">
      <c r="E682" s="9"/>
    </row>
    <row r="683" ht="12.75">
      <c r="E683" s="9"/>
    </row>
    <row r="684" ht="12.75">
      <c r="E684" s="9"/>
    </row>
    <row r="685" ht="12.75">
      <c r="E685" s="9"/>
    </row>
    <row r="686" ht="12.75">
      <c r="E686" s="9"/>
    </row>
    <row r="687" ht="12.75">
      <c r="E687" s="9"/>
    </row>
    <row r="688" ht="12.75">
      <c r="E688" s="9"/>
    </row>
    <row r="689" ht="12.75">
      <c r="E689" s="9"/>
    </row>
    <row r="690" ht="12.75">
      <c r="E690" s="9"/>
    </row>
    <row r="691" ht="12.75">
      <c r="E691" s="9"/>
    </row>
    <row r="692" ht="12.75">
      <c r="E692" s="9"/>
    </row>
    <row r="693" ht="12.75">
      <c r="E693" s="9"/>
    </row>
    <row r="694" ht="12.75">
      <c r="E694" s="9"/>
    </row>
    <row r="695" ht="12.75">
      <c r="E695" s="9"/>
    </row>
    <row r="696" ht="12.75">
      <c r="E696" s="9"/>
    </row>
    <row r="697" ht="12.75">
      <c r="E697" s="9"/>
    </row>
    <row r="698" ht="12.75">
      <c r="E698" s="9"/>
    </row>
    <row r="699" ht="12.75">
      <c r="E699" s="9"/>
    </row>
    <row r="700" ht="12.75">
      <c r="E700" s="9"/>
    </row>
    <row r="701" ht="12.75">
      <c r="E701" s="9"/>
    </row>
    <row r="702" ht="12.75">
      <c r="E702" s="9"/>
    </row>
    <row r="703" ht="12.75">
      <c r="E703" s="9"/>
    </row>
    <row r="704" ht="12.75">
      <c r="E704" s="9"/>
    </row>
    <row r="705" ht="12.75">
      <c r="E705" s="9"/>
    </row>
    <row r="706" ht="12.75">
      <c r="E706" s="9"/>
    </row>
    <row r="707" ht="12.75">
      <c r="E707" s="9"/>
    </row>
    <row r="708" ht="12.75">
      <c r="E708" s="9"/>
    </row>
    <row r="709" ht="12.75">
      <c r="E709" s="9"/>
    </row>
    <row r="710" ht="12.75">
      <c r="E710" s="9"/>
    </row>
    <row r="711" ht="12.75">
      <c r="E711" s="9"/>
    </row>
    <row r="712" ht="12.75">
      <c r="E712" s="9"/>
    </row>
    <row r="713" ht="12.75">
      <c r="E713" s="9"/>
    </row>
    <row r="714" ht="12.75">
      <c r="E714" s="9"/>
    </row>
    <row r="715" ht="12.75">
      <c r="E715" s="9"/>
    </row>
    <row r="716" ht="12.75">
      <c r="E716" s="9"/>
    </row>
    <row r="717" ht="12.75">
      <c r="E717" s="9"/>
    </row>
    <row r="718" ht="12.75">
      <c r="E718" s="9"/>
    </row>
    <row r="719" ht="12.75">
      <c r="E719" s="9"/>
    </row>
    <row r="720" ht="12.75">
      <c r="E720" s="9"/>
    </row>
    <row r="721" ht="12.75">
      <c r="E721" s="9"/>
    </row>
    <row r="722" ht="12.75">
      <c r="E722" s="9"/>
    </row>
    <row r="723" ht="12.75">
      <c r="E723" s="9"/>
    </row>
    <row r="724" ht="12.75">
      <c r="E724" s="9"/>
    </row>
    <row r="725" ht="12.75">
      <c r="E725" s="9"/>
    </row>
    <row r="726" ht="12.75">
      <c r="E726" s="9"/>
    </row>
    <row r="727" ht="12.75">
      <c r="E727" s="9"/>
    </row>
    <row r="728" ht="12.75">
      <c r="E728" s="9"/>
    </row>
    <row r="729" ht="12.75">
      <c r="E729" s="9"/>
    </row>
    <row r="730" ht="12.75">
      <c r="E730" s="9"/>
    </row>
    <row r="731" ht="12.75">
      <c r="E731" s="9"/>
    </row>
    <row r="732" ht="12.75">
      <c r="E732" s="9"/>
    </row>
    <row r="733" ht="12.75">
      <c r="E733" s="9"/>
    </row>
    <row r="734" ht="12.75">
      <c r="E734" s="9"/>
    </row>
    <row r="735" ht="12.75">
      <c r="E735" s="9"/>
    </row>
    <row r="736" ht="12.75">
      <c r="E736" s="9"/>
    </row>
    <row r="737" ht="12.75">
      <c r="E737" s="9"/>
    </row>
    <row r="738" ht="12.75">
      <c r="E738" s="9"/>
    </row>
    <row r="739" ht="12.75">
      <c r="E739" s="9"/>
    </row>
    <row r="740" ht="12.75">
      <c r="E740" s="9"/>
    </row>
    <row r="741" ht="12.75">
      <c r="E741" s="9"/>
    </row>
    <row r="742" ht="12.75">
      <c r="E742" s="9"/>
    </row>
    <row r="743" ht="12.75">
      <c r="E743" s="9"/>
    </row>
    <row r="744" ht="12.75">
      <c r="E744" s="9"/>
    </row>
    <row r="745" ht="12.75">
      <c r="E745" s="9"/>
    </row>
    <row r="746" ht="12.75">
      <c r="E746" s="9"/>
    </row>
    <row r="747" ht="12.75">
      <c r="E747" s="9"/>
    </row>
    <row r="748" ht="12.75">
      <c r="E748" s="9"/>
    </row>
    <row r="749" ht="12.75">
      <c r="E749" s="9"/>
    </row>
    <row r="750" ht="12.75">
      <c r="E750" s="9"/>
    </row>
    <row r="751" ht="12.75">
      <c r="E751" s="9"/>
    </row>
    <row r="752" ht="12.75">
      <c r="E752" s="9"/>
    </row>
    <row r="753" ht="12.75">
      <c r="E753" s="9"/>
    </row>
    <row r="754" ht="12.75">
      <c r="E754" s="9"/>
    </row>
    <row r="755" ht="12.75">
      <c r="E755" s="9"/>
    </row>
    <row r="756" ht="12.75">
      <c r="E756" s="9"/>
    </row>
    <row r="757" ht="12.75">
      <c r="E757" s="9"/>
    </row>
    <row r="758" ht="12.75">
      <c r="E758" s="9"/>
    </row>
    <row r="759" ht="12.75">
      <c r="E759" s="9"/>
    </row>
    <row r="760" ht="12.75">
      <c r="E760" s="9"/>
    </row>
    <row r="761" ht="12.75">
      <c r="E761" s="9"/>
    </row>
    <row r="762" ht="12.75">
      <c r="E762" s="9"/>
    </row>
    <row r="763" ht="12.75">
      <c r="E763" s="9"/>
    </row>
    <row r="764" ht="12.75">
      <c r="E764" s="9"/>
    </row>
    <row r="765" ht="12.75">
      <c r="E765" s="9"/>
    </row>
    <row r="766" ht="12.75">
      <c r="E766" s="9"/>
    </row>
    <row r="767" ht="12.75">
      <c r="E767" s="9"/>
    </row>
    <row r="768" ht="12.75">
      <c r="E768" s="9"/>
    </row>
    <row r="769" ht="12.75">
      <c r="E769" s="9"/>
    </row>
    <row r="770" ht="12.75">
      <c r="E770" s="9"/>
    </row>
    <row r="771" ht="12.75">
      <c r="E771" s="9"/>
    </row>
    <row r="772" ht="12.75">
      <c r="E772" s="9"/>
    </row>
    <row r="773" ht="12.75">
      <c r="E773" s="9"/>
    </row>
    <row r="774" ht="12.75">
      <c r="E774" s="9"/>
    </row>
    <row r="775" ht="12.75">
      <c r="E775" s="9"/>
    </row>
    <row r="776" ht="12.75">
      <c r="E776" s="9"/>
    </row>
    <row r="777" ht="12.75">
      <c r="E777" s="9"/>
    </row>
    <row r="778" ht="12.75">
      <c r="E778" s="9"/>
    </row>
    <row r="779" ht="12.75">
      <c r="E779" s="9"/>
    </row>
    <row r="780" ht="12.75">
      <c r="E780" s="9"/>
    </row>
    <row r="781" ht="12.75">
      <c r="E781" s="9"/>
    </row>
    <row r="782" ht="12.75">
      <c r="E782" s="9"/>
    </row>
    <row r="783" ht="12.75">
      <c r="E783" s="9"/>
    </row>
    <row r="784" ht="12.75">
      <c r="E784" s="9"/>
    </row>
    <row r="785" ht="12.75">
      <c r="E785" s="9"/>
    </row>
    <row r="786" ht="12.75">
      <c r="E786" s="9"/>
    </row>
    <row r="787" ht="12.75">
      <c r="E787" s="9"/>
    </row>
    <row r="788" ht="12.75">
      <c r="E788" s="9"/>
    </row>
    <row r="789" ht="12.75">
      <c r="E789" s="9"/>
    </row>
    <row r="790" ht="12.75">
      <c r="E790" s="9"/>
    </row>
    <row r="791" ht="12.75">
      <c r="E791" s="9"/>
    </row>
    <row r="792" ht="12.75">
      <c r="E792" s="9"/>
    </row>
    <row r="793" ht="12.75">
      <c r="E793" s="9"/>
    </row>
    <row r="794" ht="12.75">
      <c r="E794" s="9"/>
    </row>
    <row r="795" ht="12.75">
      <c r="E795" s="9"/>
    </row>
    <row r="796" ht="12.75">
      <c r="E796" s="9"/>
    </row>
    <row r="797" ht="12.75">
      <c r="E797" s="9"/>
    </row>
    <row r="798" ht="12.75">
      <c r="E798" s="9"/>
    </row>
    <row r="799" ht="12.75">
      <c r="E799" s="9"/>
    </row>
    <row r="800" ht="12.75">
      <c r="E800" s="9"/>
    </row>
    <row r="801" ht="12.75">
      <c r="E801" s="9"/>
    </row>
    <row r="802" ht="12.75">
      <c r="E802" s="9"/>
    </row>
    <row r="803" ht="12.75">
      <c r="E803" s="9"/>
    </row>
    <row r="804" ht="12.75">
      <c r="E804" s="9"/>
    </row>
    <row r="805" ht="12.75">
      <c r="E805" s="9"/>
    </row>
    <row r="806" ht="12.75">
      <c r="E806" s="9"/>
    </row>
    <row r="807" ht="12.75">
      <c r="E807" s="9"/>
    </row>
    <row r="808" ht="12.75">
      <c r="E808" s="9"/>
    </row>
    <row r="809" ht="12.75">
      <c r="E809" s="9"/>
    </row>
    <row r="810" ht="12.75">
      <c r="E810" s="9"/>
    </row>
    <row r="811" ht="12.75">
      <c r="E811" s="9"/>
    </row>
    <row r="812" ht="12.75">
      <c r="E812" s="9"/>
    </row>
    <row r="813" ht="12.75">
      <c r="E813" s="9"/>
    </row>
    <row r="814" ht="12.75">
      <c r="E814" s="9"/>
    </row>
    <row r="815" ht="12.75">
      <c r="E815" s="9"/>
    </row>
    <row r="816" ht="12.75">
      <c r="E816" s="9"/>
    </row>
    <row r="817" ht="12.75">
      <c r="E817" s="9"/>
    </row>
    <row r="818" ht="12.75">
      <c r="E818" s="9"/>
    </row>
    <row r="819" ht="12.75">
      <c r="E819" s="9"/>
    </row>
    <row r="820" ht="12.75">
      <c r="E820" s="9"/>
    </row>
    <row r="821" ht="12.75">
      <c r="E821" s="9"/>
    </row>
    <row r="822" ht="12.75">
      <c r="E822" s="9"/>
    </row>
    <row r="823" ht="12.75">
      <c r="E823" s="9"/>
    </row>
    <row r="824" ht="12.75">
      <c r="E824" s="9"/>
    </row>
    <row r="825" ht="12.75">
      <c r="E825" s="9"/>
    </row>
    <row r="826" ht="12.75">
      <c r="E826" s="9"/>
    </row>
    <row r="827" ht="12.75">
      <c r="E827" s="9"/>
    </row>
    <row r="828" ht="12.75">
      <c r="E828" s="9"/>
    </row>
    <row r="829" ht="12.75">
      <c r="E829" s="9"/>
    </row>
    <row r="830" ht="12.75">
      <c r="E830" s="9"/>
    </row>
    <row r="831" ht="12.75">
      <c r="E831" s="9"/>
    </row>
    <row r="832" ht="12.75">
      <c r="E832" s="9"/>
    </row>
    <row r="833" ht="12.75">
      <c r="E833" s="9"/>
    </row>
    <row r="834" ht="12.75">
      <c r="E834" s="9"/>
    </row>
    <row r="835" ht="12.75">
      <c r="E835" s="9"/>
    </row>
    <row r="836" ht="12.75">
      <c r="E836" s="9"/>
    </row>
    <row r="837" ht="12.75">
      <c r="E837" s="9"/>
    </row>
    <row r="838" ht="12.75">
      <c r="E838" s="9"/>
    </row>
    <row r="839" ht="12.75">
      <c r="E839" s="9"/>
    </row>
    <row r="840" ht="12.75">
      <c r="E840" s="9"/>
    </row>
    <row r="841" ht="12.75">
      <c r="E841" s="9"/>
    </row>
    <row r="842" ht="12.75">
      <c r="E842" s="9"/>
    </row>
    <row r="843" ht="12.75">
      <c r="E843" s="9"/>
    </row>
    <row r="844" ht="12.75">
      <c r="E844" s="9"/>
    </row>
    <row r="845" ht="12.75">
      <c r="E845" s="9"/>
    </row>
    <row r="846" ht="12.75">
      <c r="E846" s="9"/>
    </row>
    <row r="847" ht="12.75">
      <c r="E847" s="9"/>
    </row>
    <row r="848" ht="12.75">
      <c r="E848" s="9"/>
    </row>
    <row r="849" ht="12.75">
      <c r="E849" s="9"/>
    </row>
    <row r="850" ht="12.75">
      <c r="E850" s="9"/>
    </row>
    <row r="851" ht="12.75">
      <c r="E851" s="9"/>
    </row>
    <row r="852" ht="12.75">
      <c r="E852" s="9"/>
    </row>
    <row r="853" ht="12.75">
      <c r="E853" s="9"/>
    </row>
    <row r="854" ht="12.75">
      <c r="E854" s="9"/>
    </row>
    <row r="855" ht="12.75">
      <c r="E855" s="9"/>
    </row>
    <row r="856" ht="12.75">
      <c r="E856" s="9"/>
    </row>
    <row r="857" ht="12.75">
      <c r="E857" s="9"/>
    </row>
    <row r="858" ht="12.75">
      <c r="E858" s="9"/>
    </row>
    <row r="859" ht="12.75">
      <c r="E859" s="9"/>
    </row>
    <row r="860" ht="12.75">
      <c r="E860" s="9"/>
    </row>
    <row r="861" ht="12.75">
      <c r="E861" s="9"/>
    </row>
    <row r="862" ht="12.75">
      <c r="E862" s="9"/>
    </row>
    <row r="863" ht="12.75">
      <c r="E863" s="9"/>
    </row>
    <row r="864" ht="12.75">
      <c r="E864" s="9"/>
    </row>
    <row r="865" ht="12.75">
      <c r="E865" s="9"/>
    </row>
    <row r="866" ht="12.75">
      <c r="E866" s="9"/>
    </row>
    <row r="867" ht="12.75">
      <c r="E867" s="9"/>
    </row>
    <row r="868" ht="12.75">
      <c r="E868" s="9"/>
    </row>
    <row r="869" ht="12.75">
      <c r="E869" s="9"/>
    </row>
    <row r="870" ht="12.75">
      <c r="E870" s="9"/>
    </row>
    <row r="871" ht="12.75">
      <c r="E871" s="9"/>
    </row>
    <row r="872" ht="12.75">
      <c r="E872" s="9"/>
    </row>
    <row r="873" ht="12.75">
      <c r="E873" s="9"/>
    </row>
    <row r="874" ht="12.75">
      <c r="E874" s="9"/>
    </row>
    <row r="875" ht="12.75">
      <c r="E875" s="9"/>
    </row>
    <row r="876" ht="12.75">
      <c r="E876" s="9"/>
    </row>
    <row r="877" ht="12.75">
      <c r="E877" s="9"/>
    </row>
    <row r="878" ht="12.75">
      <c r="E878" s="9"/>
    </row>
    <row r="879" ht="12.75">
      <c r="E879" s="9"/>
    </row>
    <row r="880" ht="12.75">
      <c r="E880" s="9"/>
    </row>
    <row r="881" ht="12.75">
      <c r="E881" s="9"/>
    </row>
    <row r="882" ht="12.75">
      <c r="E882" s="9"/>
    </row>
    <row r="883" ht="12.75">
      <c r="E883" s="9"/>
    </row>
    <row r="884" ht="12.75">
      <c r="E884" s="9"/>
    </row>
    <row r="885" ht="12.75">
      <c r="E885" s="9"/>
    </row>
    <row r="886" ht="12.75">
      <c r="E886" s="9"/>
    </row>
    <row r="887" ht="12.75">
      <c r="E887" s="9"/>
    </row>
    <row r="888" ht="12.75">
      <c r="E888" s="9"/>
    </row>
    <row r="889" ht="12.75">
      <c r="E889" s="9"/>
    </row>
    <row r="890" ht="12.75">
      <c r="E890" s="9"/>
    </row>
    <row r="891" ht="12.75">
      <c r="E891" s="9"/>
    </row>
    <row r="892" ht="12.75">
      <c r="E892" s="9"/>
    </row>
    <row r="893" ht="12.75">
      <c r="E893" s="9"/>
    </row>
    <row r="894" ht="12.75">
      <c r="E894" s="9"/>
    </row>
    <row r="895" ht="12.75">
      <c r="E895" s="9"/>
    </row>
    <row r="896" ht="12.75">
      <c r="E896" s="9"/>
    </row>
    <row r="897" ht="12.75">
      <c r="E897" s="9"/>
    </row>
    <row r="898" ht="12.75">
      <c r="E898" s="9"/>
    </row>
    <row r="899" ht="12.75">
      <c r="E899" s="9"/>
    </row>
    <row r="900" ht="12.75">
      <c r="E900" s="9"/>
    </row>
    <row r="901" ht="12.75">
      <c r="E901" s="9"/>
    </row>
    <row r="902" ht="12.75">
      <c r="E902" s="9"/>
    </row>
    <row r="903" ht="12.75">
      <c r="E903" s="9"/>
    </row>
    <row r="904" ht="12.75">
      <c r="E904" s="9"/>
    </row>
    <row r="905" ht="12.75">
      <c r="E905" s="9"/>
    </row>
    <row r="906" ht="12.75">
      <c r="E906" s="9"/>
    </row>
    <row r="907" ht="12.75">
      <c r="E907" s="9"/>
    </row>
    <row r="908" ht="12.75">
      <c r="E908" s="9"/>
    </row>
    <row r="909" ht="12.75">
      <c r="E909" s="9"/>
    </row>
    <row r="910" ht="12.75">
      <c r="E910" s="9"/>
    </row>
    <row r="911" ht="12.75">
      <c r="E911" s="9"/>
    </row>
    <row r="912" ht="12.75">
      <c r="E912" s="9"/>
    </row>
    <row r="913" ht="12.75">
      <c r="E913" s="9"/>
    </row>
    <row r="914" ht="12.75">
      <c r="E914" s="9"/>
    </row>
    <row r="915" ht="12.75">
      <c r="E915" s="9"/>
    </row>
    <row r="916" ht="12.75">
      <c r="E916" s="9"/>
    </row>
    <row r="917" ht="12.75">
      <c r="E917" s="9"/>
    </row>
    <row r="918" ht="12.75">
      <c r="E918" s="9"/>
    </row>
    <row r="919" ht="12.75">
      <c r="E919" s="9"/>
    </row>
    <row r="920" ht="12.75">
      <c r="E920" s="9"/>
    </row>
    <row r="921" ht="12.75">
      <c r="E921" s="9"/>
    </row>
    <row r="922" ht="12.75">
      <c r="E922" s="9"/>
    </row>
    <row r="923" ht="12.75"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  <row r="930" ht="12.75">
      <c r="E930" s="9"/>
    </row>
    <row r="931" ht="12.75">
      <c r="E931" s="9"/>
    </row>
    <row r="932" ht="12.75">
      <c r="E932" s="9"/>
    </row>
    <row r="933" ht="12.75">
      <c r="E933" s="9"/>
    </row>
    <row r="934" ht="12.75">
      <c r="E934" s="9"/>
    </row>
    <row r="935" ht="12.75">
      <c r="E935" s="9"/>
    </row>
    <row r="936" ht="12.75">
      <c r="E936" s="9"/>
    </row>
    <row r="937" ht="12.75">
      <c r="E937" s="9"/>
    </row>
    <row r="938" ht="12.75">
      <c r="E938" s="9"/>
    </row>
    <row r="939" ht="12.75">
      <c r="E939" s="9"/>
    </row>
    <row r="940" ht="12.75">
      <c r="E940" s="9"/>
    </row>
    <row r="941" ht="12.75">
      <c r="E941" s="9"/>
    </row>
    <row r="942" ht="12.75">
      <c r="E942" s="9"/>
    </row>
    <row r="943" ht="12.75">
      <c r="E943" s="9"/>
    </row>
    <row r="944" ht="12.75">
      <c r="E944" s="9"/>
    </row>
    <row r="945" ht="12.75">
      <c r="E945" s="9"/>
    </row>
    <row r="946" ht="12.75">
      <c r="E946" s="9"/>
    </row>
    <row r="947" ht="12.75">
      <c r="E947" s="9"/>
    </row>
    <row r="948" ht="12.75">
      <c r="E948" s="9"/>
    </row>
    <row r="949" ht="12.75">
      <c r="E949" s="9"/>
    </row>
    <row r="950" ht="12.75">
      <c r="E950" s="9"/>
    </row>
    <row r="951" ht="12.75">
      <c r="E951" s="9"/>
    </row>
    <row r="952" ht="12.75">
      <c r="E952" s="9"/>
    </row>
    <row r="953" ht="12.75">
      <c r="E953" s="9"/>
    </row>
    <row r="954" ht="12.75">
      <c r="E954" s="9"/>
    </row>
    <row r="955" ht="12.75">
      <c r="E955" s="9"/>
    </row>
    <row r="956" ht="12.75">
      <c r="E956" s="9"/>
    </row>
    <row r="957" ht="12.75">
      <c r="E957" s="9"/>
    </row>
    <row r="958" ht="12.75">
      <c r="E958" s="9"/>
    </row>
    <row r="959" ht="12.75">
      <c r="E959" s="9"/>
    </row>
    <row r="960" ht="12.75">
      <c r="E960" s="9"/>
    </row>
    <row r="961" ht="12.75">
      <c r="E961" s="9"/>
    </row>
    <row r="962" ht="12.75">
      <c r="E962" s="9"/>
    </row>
    <row r="963" ht="12.75">
      <c r="E963" s="9"/>
    </row>
    <row r="964" ht="12.75">
      <c r="E964" s="9"/>
    </row>
    <row r="965" ht="12.75">
      <c r="E965" s="9"/>
    </row>
    <row r="966" ht="12.75">
      <c r="E966" s="9"/>
    </row>
    <row r="967" ht="12.75">
      <c r="E967" s="9"/>
    </row>
    <row r="968" ht="12.75">
      <c r="E968" s="9"/>
    </row>
    <row r="969" ht="12.75">
      <c r="E969" s="9"/>
    </row>
    <row r="970" ht="12.75">
      <c r="E970" s="9"/>
    </row>
    <row r="971" ht="12.75">
      <c r="E971" s="9"/>
    </row>
    <row r="972" ht="12.75">
      <c r="E972" s="9"/>
    </row>
    <row r="973" ht="12.75">
      <c r="E973" s="9"/>
    </row>
    <row r="974" ht="12.75">
      <c r="E974" s="9"/>
    </row>
    <row r="975" ht="12.75">
      <c r="E975" s="9"/>
    </row>
    <row r="976" ht="12.75">
      <c r="E976" s="9"/>
    </row>
    <row r="977" ht="12.75">
      <c r="E977" s="9"/>
    </row>
    <row r="978" ht="12.75">
      <c r="E978" s="9"/>
    </row>
    <row r="979" ht="12.75">
      <c r="E979" s="9"/>
    </row>
    <row r="980" ht="12.75">
      <c r="E980" s="9"/>
    </row>
    <row r="981" ht="12.75">
      <c r="E981" s="9"/>
    </row>
    <row r="982" ht="12.75">
      <c r="E982" s="9"/>
    </row>
    <row r="983" ht="12.75">
      <c r="E983" s="9"/>
    </row>
    <row r="984" ht="12.75">
      <c r="E984" s="9"/>
    </row>
    <row r="985" ht="12.75">
      <c r="E985" s="9"/>
    </row>
    <row r="986" ht="12.75">
      <c r="E986" s="9"/>
    </row>
    <row r="987" ht="12.75">
      <c r="E987" s="9"/>
    </row>
    <row r="988" ht="12.75">
      <c r="E988" s="9"/>
    </row>
    <row r="989" ht="12.75">
      <c r="E989" s="9"/>
    </row>
    <row r="990" ht="12.75">
      <c r="E990" s="9"/>
    </row>
    <row r="991" ht="12.75">
      <c r="E991" s="9"/>
    </row>
    <row r="992" ht="12.75">
      <c r="E992" s="9"/>
    </row>
    <row r="993" ht="12.75">
      <c r="E993" s="9"/>
    </row>
    <row r="994" ht="12.75">
      <c r="E994" s="9"/>
    </row>
    <row r="995" ht="12.75">
      <c r="E995" s="9"/>
    </row>
    <row r="996" ht="12.75">
      <c r="E996" s="9"/>
    </row>
    <row r="997" ht="12.75">
      <c r="E997" s="9"/>
    </row>
    <row r="998" ht="12.75">
      <c r="E998" s="9"/>
    </row>
    <row r="999" ht="12.75">
      <c r="E999" s="9"/>
    </row>
    <row r="1000" ht="12.75">
      <c r="E1000" s="9"/>
    </row>
    <row r="1001" ht="12.75">
      <c r="E1001" s="9"/>
    </row>
    <row r="1002" ht="12.75">
      <c r="E1002" s="9"/>
    </row>
    <row r="1003" ht="12.75">
      <c r="E1003" s="9"/>
    </row>
    <row r="1004" ht="12.75">
      <c r="E1004" s="9"/>
    </row>
    <row r="1005" ht="12.75">
      <c r="E1005" s="9"/>
    </row>
    <row r="1006" ht="12.75">
      <c r="E1006" s="9"/>
    </row>
    <row r="1007" ht="12.75">
      <c r="E1007" s="9"/>
    </row>
    <row r="1008" ht="12.75">
      <c r="E1008" s="9"/>
    </row>
    <row r="1009" ht="12.75">
      <c r="E1009" s="9"/>
    </row>
    <row r="1010" ht="12.75">
      <c r="E1010" s="9"/>
    </row>
    <row r="1011" ht="12.75">
      <c r="E1011" s="9"/>
    </row>
    <row r="1012" ht="12.75">
      <c r="E1012" s="9"/>
    </row>
    <row r="1013" ht="12.75">
      <c r="E1013" s="9"/>
    </row>
    <row r="1014" ht="12.75">
      <c r="E1014" s="9"/>
    </row>
    <row r="1015" ht="12.75">
      <c r="E1015" s="9"/>
    </row>
    <row r="1016" ht="12.75">
      <c r="E1016" s="9"/>
    </row>
    <row r="1017" ht="12.75">
      <c r="E1017" s="9"/>
    </row>
    <row r="1018" ht="12.75">
      <c r="E1018" s="9"/>
    </row>
    <row r="1019" ht="12.75">
      <c r="E1019" s="9"/>
    </row>
    <row r="1020" ht="12.75">
      <c r="E1020" s="9"/>
    </row>
    <row r="1021" ht="12.75">
      <c r="E1021" s="9"/>
    </row>
    <row r="1022" ht="12.75">
      <c r="E1022" s="9"/>
    </row>
    <row r="1023" ht="12.75">
      <c r="E1023" s="9"/>
    </row>
    <row r="1024" ht="12.75">
      <c r="E1024" s="9"/>
    </row>
    <row r="1025" ht="12.75">
      <c r="E1025" s="9"/>
    </row>
    <row r="1026" ht="12.75">
      <c r="E1026" s="9"/>
    </row>
    <row r="1027" ht="12.75">
      <c r="E1027" s="9"/>
    </row>
    <row r="1028" ht="12.75">
      <c r="E1028" s="9"/>
    </row>
    <row r="1029" ht="12.75">
      <c r="E1029" s="9"/>
    </row>
    <row r="1030" ht="12.75">
      <c r="E1030" s="9"/>
    </row>
    <row r="1031" ht="12.75">
      <c r="E1031" s="9"/>
    </row>
    <row r="1032" ht="12.75">
      <c r="E1032" s="9"/>
    </row>
    <row r="1033" ht="12.75">
      <c r="E1033" s="9"/>
    </row>
    <row r="1034" ht="12.75">
      <c r="E1034" s="9"/>
    </row>
    <row r="1035" ht="12.75">
      <c r="E1035" s="9"/>
    </row>
    <row r="1036" ht="12.75">
      <c r="E1036" s="9"/>
    </row>
    <row r="1037" ht="12.75">
      <c r="E1037" s="9"/>
    </row>
    <row r="1038" ht="12.75">
      <c r="E1038" s="9"/>
    </row>
    <row r="1039" ht="12.75">
      <c r="E1039" s="9"/>
    </row>
    <row r="1040" ht="12.75">
      <c r="E1040" s="9"/>
    </row>
    <row r="1041" ht="12.75">
      <c r="E1041" s="9"/>
    </row>
    <row r="1042" ht="12.75">
      <c r="E1042" s="9"/>
    </row>
    <row r="1043" ht="12.75">
      <c r="E1043" s="9"/>
    </row>
    <row r="1044" ht="12.75">
      <c r="E1044" s="9"/>
    </row>
    <row r="1045" ht="12.75">
      <c r="E1045" s="9"/>
    </row>
    <row r="1046" ht="12.75">
      <c r="E1046" s="9"/>
    </row>
    <row r="1047" ht="12.75">
      <c r="E1047" s="9"/>
    </row>
    <row r="1048" ht="12.75">
      <c r="E1048" s="9"/>
    </row>
    <row r="1049" ht="12.75">
      <c r="E1049" s="9"/>
    </row>
    <row r="1050" ht="12.75">
      <c r="E1050" s="9"/>
    </row>
    <row r="1051" ht="12.75">
      <c r="E1051" s="9"/>
    </row>
    <row r="1052" ht="12.75">
      <c r="E1052" s="9"/>
    </row>
    <row r="1053" ht="12.75">
      <c r="E1053" s="9"/>
    </row>
    <row r="1054" ht="12.75">
      <c r="E1054" s="9"/>
    </row>
    <row r="1055" ht="12.75">
      <c r="E1055" s="9"/>
    </row>
    <row r="1056" ht="12.75">
      <c r="E1056" s="9"/>
    </row>
    <row r="1057" ht="12.75">
      <c r="E1057" s="9"/>
    </row>
    <row r="1058" ht="12.75">
      <c r="E1058" s="9"/>
    </row>
    <row r="1059" ht="12.75">
      <c r="E1059" s="9"/>
    </row>
    <row r="1060" ht="12.75">
      <c r="E1060" s="9"/>
    </row>
    <row r="1061" ht="12.75">
      <c r="E1061" s="9"/>
    </row>
    <row r="1062" ht="12.75">
      <c r="E1062" s="9"/>
    </row>
    <row r="1063" ht="12.75">
      <c r="E1063" s="9"/>
    </row>
    <row r="1064" ht="12.75">
      <c r="E1064" s="9"/>
    </row>
    <row r="1065" ht="12.75">
      <c r="E1065" s="9"/>
    </row>
    <row r="1066" ht="12.75">
      <c r="E1066" s="9"/>
    </row>
    <row r="1067" ht="12.75">
      <c r="E1067" s="9"/>
    </row>
    <row r="1068" ht="12.75">
      <c r="E1068" s="9"/>
    </row>
    <row r="1069" ht="12.75">
      <c r="E1069" s="9"/>
    </row>
    <row r="1070" ht="12.75">
      <c r="E1070" s="9"/>
    </row>
    <row r="1071" ht="12.75">
      <c r="E1071" s="9"/>
    </row>
    <row r="1072" ht="12.75">
      <c r="E1072" s="9"/>
    </row>
    <row r="1073" ht="12.75">
      <c r="E1073" s="9"/>
    </row>
    <row r="1074" ht="12.75">
      <c r="E1074" s="9"/>
    </row>
    <row r="1075" ht="12.75">
      <c r="E1075" s="9"/>
    </row>
    <row r="1076" ht="12.75">
      <c r="E1076" s="9"/>
    </row>
    <row r="1077" ht="12.75">
      <c r="E1077" s="9"/>
    </row>
    <row r="1078" ht="12.75">
      <c r="E1078" s="9"/>
    </row>
    <row r="1079" ht="12.75">
      <c r="E1079" s="9"/>
    </row>
    <row r="1080" ht="12.75">
      <c r="E1080" s="9"/>
    </row>
    <row r="1081" ht="12.75">
      <c r="E1081" s="9"/>
    </row>
    <row r="1082" ht="12.75">
      <c r="E1082" s="9"/>
    </row>
    <row r="1083" ht="12.75">
      <c r="E1083" s="9"/>
    </row>
    <row r="1084" ht="12.75">
      <c r="E1084" s="9"/>
    </row>
    <row r="1085" ht="12.75">
      <c r="E1085" s="9"/>
    </row>
    <row r="1086" ht="12.75">
      <c r="E1086" s="9"/>
    </row>
    <row r="1087" ht="12.75">
      <c r="E1087" s="9"/>
    </row>
    <row r="1088" ht="12.75">
      <c r="E1088" s="9"/>
    </row>
    <row r="1089" ht="12.75">
      <c r="E1089" s="9"/>
    </row>
    <row r="1090" ht="12.75">
      <c r="E1090" s="9"/>
    </row>
    <row r="1091" ht="12.75">
      <c r="E1091" s="9"/>
    </row>
    <row r="1092" ht="12.75">
      <c r="E1092" s="9"/>
    </row>
    <row r="1093" ht="12.75">
      <c r="E1093" s="9"/>
    </row>
    <row r="1094" ht="12.75">
      <c r="E1094" s="9"/>
    </row>
    <row r="1095" ht="12.75">
      <c r="E1095" s="9"/>
    </row>
    <row r="1096" ht="12.75">
      <c r="E1096" s="9"/>
    </row>
    <row r="1097" ht="12.75">
      <c r="E1097" s="9"/>
    </row>
    <row r="1098" ht="12.75">
      <c r="E1098" s="9"/>
    </row>
    <row r="1099" ht="12.75">
      <c r="E1099" s="9"/>
    </row>
    <row r="1100" ht="12.75">
      <c r="E1100" s="9"/>
    </row>
    <row r="1101" ht="12.75">
      <c r="E1101" s="9"/>
    </row>
    <row r="1102" ht="12.75">
      <c r="E1102" s="9"/>
    </row>
    <row r="1103" ht="12.75">
      <c r="E1103" s="9"/>
    </row>
    <row r="1104" ht="12.75">
      <c r="E1104" s="9"/>
    </row>
    <row r="1105" ht="12.75">
      <c r="E1105" s="9"/>
    </row>
    <row r="1106" ht="12.75">
      <c r="E1106" s="9"/>
    </row>
    <row r="1107" ht="12.75">
      <c r="E1107" s="9"/>
    </row>
    <row r="1108" ht="12.75">
      <c r="E1108" s="9"/>
    </row>
    <row r="1109" ht="12.75">
      <c r="E1109" s="9"/>
    </row>
    <row r="1110" ht="12.75">
      <c r="E1110" s="9"/>
    </row>
    <row r="1111" ht="12.75">
      <c r="E1111" s="9"/>
    </row>
    <row r="1112" ht="12.75">
      <c r="E1112" s="9"/>
    </row>
    <row r="1113" ht="12.75">
      <c r="E1113" s="9"/>
    </row>
    <row r="1114" ht="12.75">
      <c r="E1114" s="9"/>
    </row>
    <row r="1115" ht="12.75">
      <c r="E1115" s="9"/>
    </row>
    <row r="1116" ht="12.75">
      <c r="E1116" s="9"/>
    </row>
    <row r="1117" ht="12.75">
      <c r="E1117" s="9"/>
    </row>
    <row r="1118" ht="12.75">
      <c r="E1118" s="9"/>
    </row>
    <row r="1119" ht="12.75">
      <c r="E1119" s="9"/>
    </row>
    <row r="1120" ht="12.75">
      <c r="E1120" s="9"/>
    </row>
    <row r="1121" ht="12.75">
      <c r="E1121" s="9"/>
    </row>
    <row r="1122" ht="12.75">
      <c r="E1122" s="9"/>
    </row>
    <row r="1123" ht="12.75">
      <c r="E1123" s="9"/>
    </row>
    <row r="1124" ht="12.75">
      <c r="E1124" s="9"/>
    </row>
    <row r="1125" ht="12.75">
      <c r="E1125" s="9"/>
    </row>
    <row r="1126" ht="12.75">
      <c r="E1126" s="9"/>
    </row>
    <row r="1127" ht="12.75">
      <c r="E1127" s="9"/>
    </row>
    <row r="1128" ht="12.75">
      <c r="E1128" s="9"/>
    </row>
    <row r="1129" ht="12.75">
      <c r="E1129" s="9"/>
    </row>
    <row r="1130" ht="12.75">
      <c r="E1130" s="9"/>
    </row>
    <row r="1131" ht="12.75">
      <c r="E1131" s="9"/>
    </row>
    <row r="1132" ht="12.75">
      <c r="E1132" s="9"/>
    </row>
    <row r="1133" ht="12.75">
      <c r="E1133" s="9"/>
    </row>
    <row r="1134" ht="12.75">
      <c r="E1134" s="9"/>
    </row>
    <row r="1135" ht="12.75">
      <c r="E1135" s="9"/>
    </row>
    <row r="1136" ht="12.75">
      <c r="E1136" s="9"/>
    </row>
    <row r="1137" ht="12.75">
      <c r="E1137" s="9"/>
    </row>
    <row r="1138" ht="12.75">
      <c r="E1138" s="9"/>
    </row>
    <row r="1139" ht="12.75">
      <c r="E1139" s="9"/>
    </row>
    <row r="1140" ht="12.75">
      <c r="E1140" s="9"/>
    </row>
    <row r="1141" ht="12.75">
      <c r="E1141" s="9"/>
    </row>
    <row r="1142" ht="12.75">
      <c r="E1142" s="9"/>
    </row>
    <row r="1143" ht="12.75">
      <c r="E1143" s="9"/>
    </row>
    <row r="1144" ht="12.75">
      <c r="E1144" s="9"/>
    </row>
    <row r="1145" ht="12.75">
      <c r="E1145" s="9"/>
    </row>
    <row r="1146" ht="12.75">
      <c r="E1146" s="9"/>
    </row>
    <row r="1147" ht="12.75">
      <c r="E1147" s="9"/>
    </row>
    <row r="1148" ht="12.75">
      <c r="E1148" s="9"/>
    </row>
    <row r="1149" ht="12.75">
      <c r="E1149" s="9"/>
    </row>
    <row r="1150" ht="12.75">
      <c r="E1150" s="9"/>
    </row>
    <row r="1151" ht="12.75">
      <c r="E1151" s="9"/>
    </row>
    <row r="1152" ht="12.75">
      <c r="E1152" s="9"/>
    </row>
    <row r="1153" ht="12.75">
      <c r="E1153" s="9"/>
    </row>
    <row r="1154" ht="12.75">
      <c r="E1154" s="9"/>
    </row>
    <row r="1155" ht="12.75">
      <c r="E1155" s="9"/>
    </row>
    <row r="1156" ht="12.75">
      <c r="E1156" s="9"/>
    </row>
    <row r="1157" ht="12.75">
      <c r="E1157" s="9"/>
    </row>
    <row r="1158" ht="12.75">
      <c r="E1158" s="9"/>
    </row>
    <row r="1159" ht="12.75">
      <c r="E1159" s="9"/>
    </row>
    <row r="1160" ht="12.75">
      <c r="E1160" s="9"/>
    </row>
    <row r="1161" ht="12.75">
      <c r="E1161" s="9"/>
    </row>
    <row r="1162" ht="12.75">
      <c r="E1162" s="9"/>
    </row>
    <row r="1163" ht="12.75">
      <c r="E1163" s="9"/>
    </row>
    <row r="1164" ht="12.75">
      <c r="E1164" s="9"/>
    </row>
    <row r="1165" ht="12.75">
      <c r="E1165" s="9"/>
    </row>
    <row r="1166" ht="12.75">
      <c r="E1166" s="9"/>
    </row>
    <row r="1167" ht="12.75">
      <c r="E1167" s="9"/>
    </row>
    <row r="1168" ht="12.75">
      <c r="E1168" s="9"/>
    </row>
    <row r="1169" ht="12.75">
      <c r="E1169" s="9"/>
    </row>
    <row r="1170" ht="12.75">
      <c r="E1170" s="9"/>
    </row>
    <row r="1171" ht="12.75">
      <c r="E1171" s="9"/>
    </row>
    <row r="1172" ht="12.75">
      <c r="E1172" s="9"/>
    </row>
    <row r="1173" ht="12.75">
      <c r="E1173" s="9"/>
    </row>
    <row r="1174" ht="12.75">
      <c r="E1174" s="9"/>
    </row>
    <row r="1175" ht="12.75">
      <c r="E1175" s="9"/>
    </row>
    <row r="1176" ht="12.75">
      <c r="E1176" s="9"/>
    </row>
    <row r="1177" ht="12.75">
      <c r="E1177" s="9"/>
    </row>
    <row r="1178" ht="12.75">
      <c r="E1178" s="9"/>
    </row>
    <row r="1179" ht="12.75">
      <c r="E1179" s="9"/>
    </row>
    <row r="1180" ht="12.75">
      <c r="E1180" s="9"/>
    </row>
    <row r="1181" ht="12.75">
      <c r="E1181" s="9"/>
    </row>
    <row r="1182" ht="12.75">
      <c r="E1182" s="9"/>
    </row>
    <row r="1183" ht="12.75">
      <c r="E1183" s="9"/>
    </row>
    <row r="1184" ht="12.75">
      <c r="E1184" s="9"/>
    </row>
    <row r="1185" ht="12.75">
      <c r="E1185" s="9"/>
    </row>
    <row r="1186" ht="12.75">
      <c r="E1186" s="9"/>
    </row>
    <row r="1187" ht="12.75">
      <c r="E1187" s="9"/>
    </row>
    <row r="1188" ht="12.75">
      <c r="E1188" s="9"/>
    </row>
    <row r="1189" ht="12.75">
      <c r="E1189" s="9"/>
    </row>
    <row r="1190" ht="12.75">
      <c r="E1190" s="9"/>
    </row>
    <row r="1191" ht="12.75">
      <c r="E1191" s="9"/>
    </row>
    <row r="1192" ht="12.75">
      <c r="E1192" s="9"/>
    </row>
    <row r="1193" ht="12.75">
      <c r="E1193" s="9"/>
    </row>
    <row r="1194" ht="12.75">
      <c r="E1194" s="9"/>
    </row>
    <row r="1195" ht="12.75">
      <c r="E1195" s="9"/>
    </row>
    <row r="1196" ht="12.75">
      <c r="E1196" s="9"/>
    </row>
    <row r="1197" ht="12.75">
      <c r="E1197" s="9"/>
    </row>
    <row r="1198" ht="12.75">
      <c r="E1198" s="9"/>
    </row>
    <row r="1199" ht="12.75">
      <c r="E1199" s="9"/>
    </row>
    <row r="1200" ht="12.75">
      <c r="E1200" s="9"/>
    </row>
    <row r="1201" ht="12.75">
      <c r="E1201" s="9"/>
    </row>
    <row r="1202" ht="12.75">
      <c r="E1202" s="9"/>
    </row>
    <row r="1203" ht="12.75">
      <c r="E1203" s="9"/>
    </row>
    <row r="1204" ht="12.75">
      <c r="E1204" s="9"/>
    </row>
    <row r="1205" ht="12.75">
      <c r="E1205" s="9"/>
    </row>
    <row r="1206" ht="12.75">
      <c r="E1206" s="9"/>
    </row>
    <row r="1207" ht="12.75">
      <c r="E1207" s="9"/>
    </row>
    <row r="1208" ht="12.75">
      <c r="E1208" s="9"/>
    </row>
    <row r="1209" ht="12.75">
      <c r="E1209" s="9"/>
    </row>
    <row r="1210" ht="12.75">
      <c r="E1210" s="9"/>
    </row>
    <row r="1211" ht="12.75">
      <c r="E1211" s="9"/>
    </row>
    <row r="1212" ht="12.75">
      <c r="E1212" s="9"/>
    </row>
    <row r="1213" ht="12.75">
      <c r="E1213" s="9"/>
    </row>
    <row r="1214" ht="12.75">
      <c r="E1214" s="9"/>
    </row>
    <row r="1215" ht="12.75">
      <c r="E1215" s="9"/>
    </row>
    <row r="1216" ht="12.75">
      <c r="E1216" s="9"/>
    </row>
    <row r="1217" ht="12.75">
      <c r="E1217" s="9"/>
    </row>
    <row r="1218" ht="12.75">
      <c r="E1218" s="9"/>
    </row>
    <row r="1219" ht="12.75">
      <c r="E1219" s="9"/>
    </row>
    <row r="1220" ht="12.75">
      <c r="E1220" s="9"/>
    </row>
    <row r="1221" ht="12.75">
      <c r="E1221" s="9"/>
    </row>
    <row r="1222" ht="12.75">
      <c r="E1222" s="9"/>
    </row>
    <row r="1223" ht="12.75">
      <c r="E1223" s="9"/>
    </row>
    <row r="1224" ht="12.75">
      <c r="E1224" s="9"/>
    </row>
    <row r="1225" ht="12.75">
      <c r="E1225" s="9"/>
    </row>
    <row r="1226" ht="12.75">
      <c r="E1226" s="9"/>
    </row>
    <row r="1227" ht="12.75">
      <c r="E1227" s="9"/>
    </row>
    <row r="1228" ht="12.75">
      <c r="E1228" s="9"/>
    </row>
    <row r="1229" ht="12.75">
      <c r="E1229" s="9"/>
    </row>
    <row r="1230" ht="12.75">
      <c r="E1230" s="9"/>
    </row>
    <row r="1231" ht="12.75">
      <c r="E1231" s="9"/>
    </row>
    <row r="1232" ht="12.75">
      <c r="E1232" s="9"/>
    </row>
    <row r="1233" ht="12.75">
      <c r="E1233" s="9"/>
    </row>
    <row r="1234" ht="12.75">
      <c r="E1234" s="9"/>
    </row>
    <row r="1235" ht="12.75">
      <c r="E1235" s="9"/>
    </row>
    <row r="1236" ht="12.75">
      <c r="E1236" s="9"/>
    </row>
    <row r="1237" ht="12.75">
      <c r="E1237" s="9"/>
    </row>
    <row r="1238" ht="12.75">
      <c r="E1238" s="9"/>
    </row>
    <row r="1239" ht="12.75">
      <c r="E1239" s="9"/>
    </row>
    <row r="1240" ht="12.75">
      <c r="E1240" s="9"/>
    </row>
    <row r="1241" ht="12.75">
      <c r="E1241" s="9"/>
    </row>
    <row r="1242" ht="12.75">
      <c r="E1242" s="9"/>
    </row>
    <row r="1243" ht="12.75">
      <c r="E1243" s="9"/>
    </row>
    <row r="1244" ht="12.75">
      <c r="E1244" s="9"/>
    </row>
    <row r="1245" ht="12.75">
      <c r="E1245" s="9"/>
    </row>
    <row r="1246" ht="12.75">
      <c r="E1246" s="9"/>
    </row>
    <row r="1247" ht="12.75">
      <c r="E1247" s="9"/>
    </row>
    <row r="1248" ht="12.75">
      <c r="E1248" s="9"/>
    </row>
    <row r="1249" ht="12.75">
      <c r="E1249" s="9"/>
    </row>
    <row r="1250" ht="12.75">
      <c r="E1250" s="9"/>
    </row>
    <row r="1251" ht="12.75">
      <c r="E1251" s="9"/>
    </row>
    <row r="1252" ht="12.75">
      <c r="E1252" s="9"/>
    </row>
    <row r="1253" ht="12.75">
      <c r="E1253" s="9"/>
    </row>
    <row r="1254" ht="12.75">
      <c r="E1254" s="9"/>
    </row>
    <row r="1255" ht="12.75">
      <c r="E1255" s="9"/>
    </row>
    <row r="1256" ht="12.75">
      <c r="E1256" s="9"/>
    </row>
    <row r="1257" ht="12.75">
      <c r="E1257" s="9"/>
    </row>
    <row r="1258" ht="12.75">
      <c r="E1258" s="9"/>
    </row>
    <row r="1259" ht="12.75">
      <c r="E1259" s="9"/>
    </row>
    <row r="1260" ht="12.75">
      <c r="E1260" s="9"/>
    </row>
    <row r="1261" ht="12.75">
      <c r="E1261" s="9"/>
    </row>
    <row r="1262" ht="12.75">
      <c r="E1262" s="9"/>
    </row>
    <row r="1263" ht="12.75">
      <c r="E1263" s="9"/>
    </row>
    <row r="1264" ht="12.75">
      <c r="E1264" s="9"/>
    </row>
    <row r="1265" ht="12.75">
      <c r="E1265" s="9"/>
    </row>
    <row r="1266" ht="12.75">
      <c r="E1266" s="9"/>
    </row>
    <row r="1267" ht="12.75">
      <c r="E1267" s="9"/>
    </row>
    <row r="1268" ht="12.75">
      <c r="E1268" s="9"/>
    </row>
    <row r="1269" ht="12.75">
      <c r="E1269" s="9"/>
    </row>
    <row r="1270" ht="12.75">
      <c r="E1270" s="9"/>
    </row>
    <row r="1271" ht="12.75">
      <c r="E1271" s="9"/>
    </row>
    <row r="1272" ht="12.75">
      <c r="E1272" s="9"/>
    </row>
    <row r="1273" ht="12.75">
      <c r="E1273" s="9"/>
    </row>
    <row r="1274" ht="12.75">
      <c r="E1274" s="9"/>
    </row>
    <row r="1275" ht="12.75">
      <c r="E1275" s="9"/>
    </row>
    <row r="1276" ht="12.75">
      <c r="E1276" s="9"/>
    </row>
    <row r="1277" ht="12.75">
      <c r="E1277" s="9"/>
    </row>
    <row r="1278" ht="12.75">
      <c r="E1278" s="9"/>
    </row>
    <row r="1279" ht="12.75">
      <c r="E1279" s="9"/>
    </row>
    <row r="1280" ht="12.75">
      <c r="E1280" s="9"/>
    </row>
    <row r="1281" ht="12.75">
      <c r="E1281" s="9"/>
    </row>
    <row r="1282" ht="12.75">
      <c r="E1282" s="9"/>
    </row>
    <row r="1283" ht="12.75">
      <c r="E1283" s="9"/>
    </row>
    <row r="1284" ht="12.75">
      <c r="E1284" s="9"/>
    </row>
    <row r="1285" ht="12.75">
      <c r="E1285" s="9"/>
    </row>
    <row r="1286" ht="12.75">
      <c r="E1286" s="9"/>
    </row>
    <row r="1287" ht="12.75">
      <c r="E1287" s="9"/>
    </row>
    <row r="1288" ht="12.75">
      <c r="E1288" s="9"/>
    </row>
    <row r="1289" ht="12.75">
      <c r="E1289" s="9"/>
    </row>
    <row r="1290" ht="12.75">
      <c r="E1290" s="9"/>
    </row>
    <row r="1291" ht="12.75">
      <c r="E1291" s="9"/>
    </row>
    <row r="1292" ht="12.75">
      <c r="E1292" s="9"/>
    </row>
    <row r="1293" ht="12.75">
      <c r="E1293" s="9"/>
    </row>
    <row r="1294" ht="12.75">
      <c r="E1294" s="9"/>
    </row>
    <row r="1295" ht="12.75">
      <c r="E1295" s="9"/>
    </row>
    <row r="1296" ht="12.75">
      <c r="E1296" s="9"/>
    </row>
    <row r="1297" ht="12.75">
      <c r="E1297" s="9"/>
    </row>
    <row r="1298" ht="12.75">
      <c r="E1298" s="9"/>
    </row>
    <row r="1299" ht="12.75">
      <c r="E1299" s="9"/>
    </row>
    <row r="1300" ht="12.75">
      <c r="E1300" s="9"/>
    </row>
    <row r="1301" ht="12.75">
      <c r="E1301" s="9"/>
    </row>
    <row r="1302" ht="12.75">
      <c r="E1302" s="9"/>
    </row>
    <row r="1303" ht="12.75">
      <c r="E1303" s="9"/>
    </row>
    <row r="1304" ht="12.75">
      <c r="E1304" s="9"/>
    </row>
    <row r="1305" ht="12.75">
      <c r="E1305" s="9"/>
    </row>
    <row r="1306" ht="12.75">
      <c r="E1306" s="9"/>
    </row>
    <row r="1307" ht="12.75">
      <c r="E1307" s="9"/>
    </row>
    <row r="1308" ht="12.75">
      <c r="E1308" s="9"/>
    </row>
    <row r="1309" ht="12.75">
      <c r="E1309" s="9"/>
    </row>
    <row r="1310" ht="12.75">
      <c r="E1310" s="9"/>
    </row>
    <row r="1311" ht="12.75">
      <c r="E1311" s="9"/>
    </row>
    <row r="1312" ht="12.75">
      <c r="E1312" s="9"/>
    </row>
    <row r="1313" ht="12.75">
      <c r="E1313" s="9"/>
    </row>
    <row r="1314" ht="12.75">
      <c r="E1314" s="9"/>
    </row>
    <row r="1315" ht="12.75">
      <c r="E1315" s="9"/>
    </row>
    <row r="1316" ht="12.75">
      <c r="E1316" s="9"/>
    </row>
    <row r="1317" ht="12.75">
      <c r="E1317" s="9"/>
    </row>
    <row r="1318" ht="12.75">
      <c r="E1318" s="9"/>
    </row>
    <row r="1319" ht="12.75">
      <c r="E1319" s="9"/>
    </row>
    <row r="1320" ht="12.75">
      <c r="E1320" s="9"/>
    </row>
    <row r="1321" ht="12.75">
      <c r="E1321" s="9"/>
    </row>
    <row r="1322" ht="12.75">
      <c r="E1322" s="9"/>
    </row>
    <row r="1323" ht="12.75">
      <c r="E1323" s="9"/>
    </row>
    <row r="1324" ht="12.75">
      <c r="E1324" s="9"/>
    </row>
    <row r="1325" ht="12.75">
      <c r="E1325" s="9"/>
    </row>
    <row r="1326" ht="12.75">
      <c r="E1326" s="9"/>
    </row>
    <row r="1327" ht="12.75">
      <c r="E1327" s="9"/>
    </row>
    <row r="1328" ht="12.75">
      <c r="E1328" s="9"/>
    </row>
    <row r="1329" ht="12.75">
      <c r="E1329" s="9"/>
    </row>
    <row r="1330" ht="12.75">
      <c r="E1330" s="9"/>
    </row>
    <row r="1331" ht="12.75">
      <c r="E1331" s="9"/>
    </row>
    <row r="1332" ht="12.75">
      <c r="E1332" s="9"/>
    </row>
    <row r="1333" ht="12.75">
      <c r="E1333" s="9"/>
    </row>
    <row r="1334" ht="12.75">
      <c r="E1334" s="9"/>
    </row>
    <row r="1335" ht="12.75">
      <c r="E1335" s="9"/>
    </row>
    <row r="1336" ht="12.75">
      <c r="E1336" s="9"/>
    </row>
    <row r="1337" ht="12.75">
      <c r="E1337" s="9"/>
    </row>
    <row r="1338" ht="12.75">
      <c r="E1338" s="9"/>
    </row>
    <row r="1339" ht="12.75">
      <c r="E1339" s="9"/>
    </row>
    <row r="1340" ht="12.75">
      <c r="E1340" s="9"/>
    </row>
    <row r="1341" ht="12.75">
      <c r="E1341" s="9"/>
    </row>
    <row r="1342" ht="12.75">
      <c r="E1342" s="9"/>
    </row>
    <row r="1343" ht="12.75">
      <c r="E1343" s="9"/>
    </row>
    <row r="1344" ht="12.75">
      <c r="E1344" s="9"/>
    </row>
    <row r="1345" ht="12.75">
      <c r="E1345" s="9"/>
    </row>
    <row r="1346" ht="12.75">
      <c r="E1346" s="9"/>
    </row>
    <row r="1347" ht="12.75">
      <c r="E1347" s="9"/>
    </row>
    <row r="1348" ht="12.75">
      <c r="E1348" s="9"/>
    </row>
    <row r="1349" ht="12.75">
      <c r="E1349" s="9"/>
    </row>
    <row r="1350" ht="12.75">
      <c r="E1350" s="9"/>
    </row>
    <row r="1351" ht="12.75">
      <c r="E1351" s="9"/>
    </row>
    <row r="1352" ht="12.75">
      <c r="E1352" s="9"/>
    </row>
    <row r="1353" ht="12.75">
      <c r="E1353" s="9"/>
    </row>
    <row r="1354" ht="12.75">
      <c r="E1354" s="9"/>
    </row>
    <row r="1355" ht="12.75">
      <c r="E1355" s="9"/>
    </row>
    <row r="1356" ht="12.75">
      <c r="E1356" s="9"/>
    </row>
    <row r="1357" ht="12.75">
      <c r="E1357" s="9"/>
    </row>
    <row r="1358" ht="12.75">
      <c r="E1358" s="9"/>
    </row>
    <row r="1359" ht="12.75">
      <c r="E1359" s="9"/>
    </row>
    <row r="1360" ht="12.75">
      <c r="E1360" s="9"/>
    </row>
    <row r="1361" ht="12.75">
      <c r="E1361" s="9"/>
    </row>
    <row r="1362" ht="12.75">
      <c r="E1362" s="9"/>
    </row>
    <row r="1363" ht="12.75">
      <c r="E1363" s="9"/>
    </row>
    <row r="1364" ht="12.75">
      <c r="E1364" s="9"/>
    </row>
    <row r="1365" ht="12.75">
      <c r="E1365" s="9"/>
    </row>
    <row r="1366" ht="12.75">
      <c r="E1366" s="9"/>
    </row>
    <row r="1367" ht="12.75">
      <c r="E1367" s="9"/>
    </row>
    <row r="1368" ht="12.75">
      <c r="E1368" s="9"/>
    </row>
    <row r="1369" ht="12.75">
      <c r="E1369" s="9"/>
    </row>
    <row r="1370" ht="12.75">
      <c r="E1370" s="9"/>
    </row>
    <row r="1371" ht="12.75">
      <c r="E1371" s="9"/>
    </row>
    <row r="1372" ht="12.75">
      <c r="E1372" s="9"/>
    </row>
    <row r="1373" ht="12.75">
      <c r="E1373" s="9"/>
    </row>
    <row r="1374" ht="12.75">
      <c r="E1374" s="9"/>
    </row>
    <row r="1375" ht="12.75">
      <c r="E1375" s="9"/>
    </row>
    <row r="1376" ht="12.75">
      <c r="E1376" s="9"/>
    </row>
    <row r="1377" ht="12.75">
      <c r="E1377" s="9"/>
    </row>
    <row r="1378" ht="12.75">
      <c r="E1378" s="9"/>
    </row>
    <row r="1379" ht="12.75">
      <c r="E1379" s="9"/>
    </row>
    <row r="1380" ht="12.75">
      <c r="E1380" s="9"/>
    </row>
    <row r="1381" ht="12.75">
      <c r="E1381" s="9"/>
    </row>
    <row r="1382" ht="12.75">
      <c r="E1382" s="9"/>
    </row>
    <row r="1383" ht="12.75">
      <c r="E1383" s="9"/>
    </row>
    <row r="1384" ht="12.75">
      <c r="E1384" s="9"/>
    </row>
    <row r="1385" ht="12.75">
      <c r="E1385" s="9"/>
    </row>
    <row r="1386" ht="12.75">
      <c r="E1386" s="9"/>
    </row>
    <row r="1387" ht="12.75">
      <c r="E1387" s="9"/>
    </row>
    <row r="1388" ht="12.75">
      <c r="E1388" s="9"/>
    </row>
    <row r="1389" ht="12.75">
      <c r="E1389" s="9"/>
    </row>
    <row r="1390" ht="12.75">
      <c r="E1390" s="9"/>
    </row>
    <row r="1391" ht="12.75">
      <c r="E1391" s="9"/>
    </row>
    <row r="1392" ht="12.75">
      <c r="E1392" s="9"/>
    </row>
    <row r="1393" ht="12.75">
      <c r="E1393" s="9"/>
    </row>
    <row r="1394" ht="12.75">
      <c r="E1394" s="9"/>
    </row>
    <row r="1395" ht="12.75">
      <c r="E1395" s="9"/>
    </row>
    <row r="1396" ht="12.75">
      <c r="E1396" s="9"/>
    </row>
    <row r="1397" ht="12.75">
      <c r="E1397" s="9"/>
    </row>
    <row r="1398" ht="12.75">
      <c r="E1398" s="9"/>
    </row>
    <row r="1399" ht="12.75">
      <c r="E1399" s="9"/>
    </row>
    <row r="1400" ht="12.75">
      <c r="E1400" s="9"/>
    </row>
    <row r="1401" ht="12.75">
      <c r="E1401" s="9"/>
    </row>
    <row r="1402" ht="12.75">
      <c r="E1402" s="9"/>
    </row>
    <row r="1403" ht="12.75">
      <c r="E1403" s="9"/>
    </row>
    <row r="1404" ht="12.75">
      <c r="E1404" s="9"/>
    </row>
    <row r="1405" ht="12.75">
      <c r="E1405" s="9"/>
    </row>
    <row r="1406" ht="12.75">
      <c r="E1406" s="9"/>
    </row>
    <row r="1407" ht="12.75">
      <c r="E1407" s="9"/>
    </row>
    <row r="1408" ht="12.75">
      <c r="E1408" s="9"/>
    </row>
    <row r="1409" ht="12.75">
      <c r="E1409" s="9"/>
    </row>
    <row r="1410" ht="12.75">
      <c r="E1410" s="9"/>
    </row>
    <row r="1411" ht="12.75">
      <c r="E1411" s="9"/>
    </row>
    <row r="1412" ht="12.75">
      <c r="E1412" s="9"/>
    </row>
    <row r="1413" ht="12.75">
      <c r="E1413" s="9"/>
    </row>
    <row r="1414" ht="12.75">
      <c r="E1414" s="9"/>
    </row>
    <row r="1415" ht="12.75">
      <c r="E1415" s="9"/>
    </row>
    <row r="1416" ht="12.75">
      <c r="E1416" s="9"/>
    </row>
    <row r="1417" ht="12.75">
      <c r="E1417" s="9"/>
    </row>
    <row r="1418" ht="12.75">
      <c r="E1418" s="9"/>
    </row>
    <row r="1419" ht="12.75">
      <c r="E1419" s="9"/>
    </row>
    <row r="1420" ht="12.75">
      <c r="E1420" s="9"/>
    </row>
    <row r="1421" ht="12.75">
      <c r="E1421" s="9"/>
    </row>
    <row r="1422" ht="12.75">
      <c r="E1422" s="9"/>
    </row>
    <row r="1423" ht="12.75">
      <c r="E1423" s="9"/>
    </row>
    <row r="1424" ht="12.75">
      <c r="E1424" s="9"/>
    </row>
    <row r="1425" ht="12.75">
      <c r="E1425" s="9"/>
    </row>
    <row r="1426" ht="12.75">
      <c r="E1426" s="9"/>
    </row>
    <row r="1427" ht="12.75">
      <c r="E1427" s="9"/>
    </row>
    <row r="1428" ht="12.75">
      <c r="E1428" s="9"/>
    </row>
    <row r="1429" ht="12.75">
      <c r="E1429" s="9"/>
    </row>
    <row r="1430" ht="12.75">
      <c r="E1430" s="9"/>
    </row>
    <row r="1431" ht="12.75">
      <c r="E1431" s="9"/>
    </row>
    <row r="1432" ht="12.75">
      <c r="E1432" s="9"/>
    </row>
    <row r="1433" ht="12.75">
      <c r="E1433" s="9"/>
    </row>
    <row r="1434" ht="12.75">
      <c r="E1434" s="9"/>
    </row>
    <row r="1435" ht="12.75">
      <c r="E1435" s="9"/>
    </row>
    <row r="1436" ht="12.75">
      <c r="E1436" s="9"/>
    </row>
    <row r="1437" ht="12.75">
      <c r="E1437" s="9"/>
    </row>
    <row r="1438" ht="12.75">
      <c r="E1438" s="9"/>
    </row>
    <row r="1439" ht="12.75">
      <c r="E1439" s="9"/>
    </row>
    <row r="1440" ht="12.75">
      <c r="E1440" s="9"/>
    </row>
    <row r="1441" ht="12.75">
      <c r="E1441" s="9"/>
    </row>
    <row r="1442" ht="12.75">
      <c r="E1442" s="9"/>
    </row>
    <row r="1443" ht="12.75">
      <c r="E1443" s="9"/>
    </row>
    <row r="1444" ht="12.75">
      <c r="E1444" s="9"/>
    </row>
    <row r="1445" ht="12.75">
      <c r="E1445" s="9"/>
    </row>
    <row r="1446" ht="12.75">
      <c r="E1446" s="9"/>
    </row>
    <row r="1447" ht="12.75">
      <c r="E1447" s="9"/>
    </row>
    <row r="1448" ht="12.75">
      <c r="E1448" s="9"/>
    </row>
    <row r="1449" ht="12.75">
      <c r="E1449" s="9"/>
    </row>
    <row r="1450" ht="12.75">
      <c r="E1450" s="9"/>
    </row>
    <row r="1451" ht="12.75">
      <c r="E1451" s="9"/>
    </row>
    <row r="1452" ht="12.75">
      <c r="E1452" s="9"/>
    </row>
    <row r="1453" ht="12.75">
      <c r="E1453" s="9"/>
    </row>
    <row r="1454" ht="12.75">
      <c r="E1454" s="9"/>
    </row>
    <row r="1455" ht="12.75">
      <c r="E1455" s="9"/>
    </row>
    <row r="1456" ht="12.75">
      <c r="E1456" s="9"/>
    </row>
    <row r="1457" ht="12.75">
      <c r="E1457" s="9"/>
    </row>
    <row r="1458" ht="12.75">
      <c r="E1458" s="9"/>
    </row>
    <row r="1459" ht="12.75">
      <c r="E1459" s="9"/>
    </row>
    <row r="1460" ht="12.75">
      <c r="E1460" s="9"/>
    </row>
    <row r="1461" ht="12.75">
      <c r="E1461" s="9"/>
    </row>
    <row r="1462" ht="12.75">
      <c r="E1462" s="9"/>
    </row>
    <row r="1463" ht="12.75">
      <c r="E1463" s="9"/>
    </row>
    <row r="1464" ht="12.75">
      <c r="E1464" s="9"/>
    </row>
    <row r="1465" ht="12.75">
      <c r="E1465" s="9"/>
    </row>
    <row r="1466" ht="12.75">
      <c r="E1466" s="9"/>
    </row>
    <row r="1467" ht="12.75">
      <c r="E1467" s="9"/>
    </row>
    <row r="1468" ht="12.75">
      <c r="E1468" s="9"/>
    </row>
    <row r="1469" ht="12.75">
      <c r="E1469" s="9"/>
    </row>
    <row r="1470" ht="12.75">
      <c r="E1470" s="9"/>
    </row>
    <row r="1471" ht="12.75">
      <c r="E1471" s="9"/>
    </row>
    <row r="1472" ht="12.75">
      <c r="E1472" s="9"/>
    </row>
    <row r="1473" ht="12.75">
      <c r="E1473" s="9"/>
    </row>
    <row r="1474" ht="12.75">
      <c r="E1474" s="9"/>
    </row>
    <row r="1475" ht="12.75">
      <c r="E1475" s="9"/>
    </row>
    <row r="1476" ht="12.75">
      <c r="E1476" s="9"/>
    </row>
    <row r="1477" ht="12.75">
      <c r="E1477" s="9"/>
    </row>
    <row r="1478" ht="12.75">
      <c r="E1478" s="9"/>
    </row>
    <row r="1479" ht="12.75">
      <c r="E1479" s="9"/>
    </row>
    <row r="1480" ht="12.75">
      <c r="E1480" s="9"/>
    </row>
    <row r="1481" ht="12.75">
      <c r="E1481" s="9"/>
    </row>
    <row r="1482" ht="12.75">
      <c r="E1482" s="9"/>
    </row>
    <row r="1483" ht="12.75">
      <c r="E1483" s="9"/>
    </row>
    <row r="1484" ht="12.75">
      <c r="E1484" s="9"/>
    </row>
    <row r="1485" ht="12.75">
      <c r="E1485" s="9"/>
    </row>
    <row r="1486" ht="12.75">
      <c r="E1486" s="9"/>
    </row>
    <row r="1487" ht="12.75">
      <c r="E1487" s="9"/>
    </row>
    <row r="1488" ht="12.75">
      <c r="E1488" s="9"/>
    </row>
    <row r="1489" ht="12.75">
      <c r="E1489" s="9"/>
    </row>
    <row r="1490" ht="12.75">
      <c r="E1490" s="9"/>
    </row>
    <row r="1491" ht="12.75">
      <c r="E1491" s="9"/>
    </row>
    <row r="1492" ht="12.75">
      <c r="E1492" s="9"/>
    </row>
    <row r="1493" ht="12.75">
      <c r="E1493" s="9"/>
    </row>
    <row r="1494" ht="12.75">
      <c r="E1494" s="9"/>
    </row>
    <row r="1495" ht="12.75">
      <c r="E1495" s="9"/>
    </row>
    <row r="1496" ht="12.75">
      <c r="E1496" s="9"/>
    </row>
    <row r="1497" ht="12.75">
      <c r="E1497" s="9"/>
    </row>
    <row r="1498" ht="12.75">
      <c r="E1498" s="9"/>
    </row>
    <row r="1499" ht="12.75">
      <c r="E1499" s="9"/>
    </row>
    <row r="1500" ht="12.75">
      <c r="E1500" s="9"/>
    </row>
    <row r="1501" ht="12.75">
      <c r="E1501" s="9"/>
    </row>
    <row r="1502" ht="12.75">
      <c r="E1502" s="9"/>
    </row>
    <row r="1503" ht="12.75">
      <c r="E1503" s="9"/>
    </row>
    <row r="1504" ht="12.75">
      <c r="E1504" s="9"/>
    </row>
    <row r="1505" ht="12.75">
      <c r="E1505" s="9"/>
    </row>
    <row r="1506" ht="12.75">
      <c r="E1506" s="9"/>
    </row>
    <row r="1507" ht="12.75">
      <c r="E1507" s="9"/>
    </row>
    <row r="1508" ht="12.75">
      <c r="E1508" s="9"/>
    </row>
    <row r="1509" ht="12.75">
      <c r="E1509" s="9"/>
    </row>
    <row r="1510" ht="12.75">
      <c r="E1510" s="9"/>
    </row>
    <row r="1511" ht="12.75">
      <c r="E1511" s="9"/>
    </row>
    <row r="1512" ht="12.75">
      <c r="E1512" s="9"/>
    </row>
    <row r="1513" ht="12.75">
      <c r="E1513" s="9"/>
    </row>
    <row r="1514" ht="12.75">
      <c r="E1514" s="9"/>
    </row>
    <row r="1515" ht="12.75">
      <c r="E1515" s="9"/>
    </row>
    <row r="1516" ht="12.75">
      <c r="E1516" s="9"/>
    </row>
    <row r="1517" ht="12.75">
      <c r="E1517" s="9"/>
    </row>
    <row r="1518" ht="12.75">
      <c r="E1518" s="9"/>
    </row>
    <row r="1519" ht="12.75">
      <c r="E1519" s="9"/>
    </row>
    <row r="1520" ht="12.75">
      <c r="E1520" s="9"/>
    </row>
    <row r="1521" ht="12.75">
      <c r="E1521" s="9"/>
    </row>
    <row r="1522" ht="12.75">
      <c r="E1522" s="9"/>
    </row>
    <row r="1523" ht="12.75">
      <c r="E1523" s="9"/>
    </row>
    <row r="1524" ht="12.75">
      <c r="E1524" s="9"/>
    </row>
    <row r="1525" ht="12.75">
      <c r="E1525" s="9"/>
    </row>
    <row r="1526" ht="12.75">
      <c r="E1526" s="9"/>
    </row>
    <row r="1527" ht="12.75">
      <c r="E1527" s="9"/>
    </row>
    <row r="1528" ht="12.75">
      <c r="E1528" s="9"/>
    </row>
    <row r="1529" ht="12.75">
      <c r="E1529" s="9"/>
    </row>
    <row r="1530" ht="12.75">
      <c r="E1530" s="9"/>
    </row>
    <row r="1531" ht="12.75">
      <c r="E1531" s="9"/>
    </row>
    <row r="1532" ht="12.75">
      <c r="E1532" s="9"/>
    </row>
    <row r="1533" ht="12.75">
      <c r="E1533" s="9"/>
    </row>
    <row r="1534" ht="12.75">
      <c r="E1534" s="9"/>
    </row>
    <row r="1535" ht="12.75">
      <c r="E1535" s="9"/>
    </row>
    <row r="1536" ht="12.75">
      <c r="E1536" s="9"/>
    </row>
    <row r="1537" ht="12.75">
      <c r="E1537" s="9"/>
    </row>
    <row r="1538" ht="12.75">
      <c r="E1538" s="9"/>
    </row>
    <row r="1539" ht="12.75">
      <c r="E1539" s="9"/>
    </row>
    <row r="1540" ht="12.75">
      <c r="E1540" s="9"/>
    </row>
    <row r="1541" ht="12.75">
      <c r="E1541" s="9"/>
    </row>
    <row r="1542" ht="12.75">
      <c r="E1542" s="9"/>
    </row>
    <row r="1543" ht="12.75">
      <c r="E1543" s="9"/>
    </row>
    <row r="1544" ht="12.75">
      <c r="E1544" s="9"/>
    </row>
    <row r="1545" ht="12.75">
      <c r="E1545" s="9"/>
    </row>
    <row r="1546" ht="12.75">
      <c r="E1546" s="9"/>
    </row>
    <row r="1547" ht="12.75">
      <c r="E1547" s="9"/>
    </row>
    <row r="1548" ht="12.75">
      <c r="E1548" s="9"/>
    </row>
    <row r="1549" ht="12.75">
      <c r="E1549" s="9"/>
    </row>
    <row r="1550" ht="12.75">
      <c r="E1550" s="9"/>
    </row>
    <row r="1551" ht="12.75">
      <c r="E1551" s="9"/>
    </row>
    <row r="1552" ht="12.75">
      <c r="E1552" s="9"/>
    </row>
    <row r="1553" ht="12.75">
      <c r="E1553" s="9"/>
    </row>
    <row r="1554" ht="12.75">
      <c r="E1554" s="9"/>
    </row>
    <row r="1555" ht="12.75">
      <c r="E1555" s="9"/>
    </row>
    <row r="1556" ht="12.75">
      <c r="E1556" s="9"/>
    </row>
    <row r="1557" ht="12.75">
      <c r="E1557" s="9"/>
    </row>
    <row r="1558" ht="12.75">
      <c r="E1558" s="9"/>
    </row>
    <row r="1559" ht="12.75">
      <c r="E1559" s="9"/>
    </row>
    <row r="1560" ht="12.75">
      <c r="E1560" s="9"/>
    </row>
    <row r="1561" ht="12.75">
      <c r="E1561" s="9"/>
    </row>
    <row r="1562" ht="12.75">
      <c r="E1562" s="9"/>
    </row>
    <row r="1563" ht="12.75">
      <c r="E1563" s="9"/>
    </row>
    <row r="1564" ht="12.75">
      <c r="E1564" s="9"/>
    </row>
    <row r="1565" ht="12.75">
      <c r="E1565" s="9"/>
    </row>
    <row r="1566" ht="12.75">
      <c r="E1566" s="9"/>
    </row>
    <row r="1567" ht="12.75">
      <c r="E1567" s="9"/>
    </row>
    <row r="1568" ht="12.75">
      <c r="E1568" s="9"/>
    </row>
    <row r="1569" ht="12.75">
      <c r="E1569" s="9"/>
    </row>
    <row r="1570" ht="12.75">
      <c r="E1570" s="9"/>
    </row>
    <row r="1571" ht="12.75">
      <c r="E1571" s="9"/>
    </row>
    <row r="1572" ht="12.75">
      <c r="E1572" s="9"/>
    </row>
    <row r="1573" ht="12.75">
      <c r="E1573" s="9"/>
    </row>
    <row r="1574" ht="12.75">
      <c r="E1574" s="9"/>
    </row>
    <row r="1575" ht="12.75">
      <c r="E1575" s="9"/>
    </row>
    <row r="1576" ht="12.75">
      <c r="E1576" s="9"/>
    </row>
    <row r="1577" ht="12.75">
      <c r="E1577" s="9"/>
    </row>
    <row r="1578" ht="12.75">
      <c r="E1578" s="9"/>
    </row>
    <row r="1579" ht="12.75">
      <c r="E1579" s="9"/>
    </row>
    <row r="1580" ht="12.75">
      <c r="E1580" s="9"/>
    </row>
    <row r="1581" ht="12.75">
      <c r="E1581" s="9"/>
    </row>
    <row r="1582" ht="12.75">
      <c r="E1582" s="9"/>
    </row>
    <row r="1583" ht="12.75">
      <c r="E1583" s="9"/>
    </row>
    <row r="1584" ht="12.75">
      <c r="E1584" s="9"/>
    </row>
    <row r="1585" ht="12.75">
      <c r="E1585" s="9"/>
    </row>
    <row r="1586" ht="12.75">
      <c r="E1586" s="9"/>
    </row>
    <row r="1587" ht="12.75">
      <c r="E1587" s="9"/>
    </row>
    <row r="1588" ht="12.75">
      <c r="E1588" s="9"/>
    </row>
    <row r="1589" ht="12.75">
      <c r="E1589" s="9"/>
    </row>
    <row r="1590" ht="12.75">
      <c r="E1590" s="9"/>
    </row>
    <row r="1591" ht="12.75">
      <c r="E1591" s="9"/>
    </row>
    <row r="1592" ht="12.75">
      <c r="E1592" s="9"/>
    </row>
    <row r="1593" ht="12.75">
      <c r="E1593" s="9"/>
    </row>
    <row r="1594" ht="12.75">
      <c r="E1594" s="9"/>
    </row>
    <row r="1595" ht="12.75">
      <c r="E1595" s="9"/>
    </row>
    <row r="1596" ht="12.75">
      <c r="E1596" s="9"/>
    </row>
    <row r="1597" ht="12.75">
      <c r="E1597" s="9"/>
    </row>
    <row r="1598" ht="12.75">
      <c r="E1598" s="9"/>
    </row>
    <row r="1599" ht="12.75">
      <c r="E1599" s="9"/>
    </row>
    <row r="1600" ht="12.75">
      <c r="E1600" s="9"/>
    </row>
    <row r="1601" ht="12.75">
      <c r="E1601" s="9"/>
    </row>
    <row r="1602" ht="12.75">
      <c r="E1602" s="9"/>
    </row>
    <row r="1603" ht="12.75">
      <c r="E1603" s="9"/>
    </row>
    <row r="1604" ht="12.75">
      <c r="E1604" s="9"/>
    </row>
    <row r="1605" ht="12.75">
      <c r="E1605" s="9"/>
    </row>
    <row r="1606" ht="12.75">
      <c r="E1606" s="9"/>
    </row>
    <row r="1607" ht="12.75">
      <c r="E1607" s="9"/>
    </row>
    <row r="1608" ht="12.75">
      <c r="E1608" s="9"/>
    </row>
    <row r="1609" ht="12.75">
      <c r="E1609" s="9"/>
    </row>
    <row r="1610" ht="12.75">
      <c r="E1610" s="9"/>
    </row>
    <row r="1611" ht="12.75">
      <c r="E1611" s="9"/>
    </row>
    <row r="1612" ht="12.75">
      <c r="E1612" s="9"/>
    </row>
    <row r="1613" ht="12.75">
      <c r="E1613" s="9"/>
    </row>
    <row r="1614" ht="12.75">
      <c r="E1614" s="9"/>
    </row>
    <row r="1615" ht="12.75">
      <c r="E1615" s="9"/>
    </row>
    <row r="1616" ht="12.75">
      <c r="E1616" s="9"/>
    </row>
    <row r="1617" ht="12.75">
      <c r="E1617" s="9"/>
    </row>
    <row r="1618" ht="12.75">
      <c r="E1618" s="9"/>
    </row>
    <row r="1619" ht="12.75">
      <c r="E1619" s="9"/>
    </row>
    <row r="1620" ht="12.75">
      <c r="E1620" s="9"/>
    </row>
    <row r="1621" ht="12.75">
      <c r="E1621" s="9"/>
    </row>
    <row r="1622" ht="12.75">
      <c r="E1622" s="9"/>
    </row>
    <row r="1623" ht="12.75">
      <c r="E1623" s="9"/>
    </row>
    <row r="1624" ht="12.75">
      <c r="E1624" s="9"/>
    </row>
    <row r="1625" ht="12.75">
      <c r="E1625" s="9"/>
    </row>
    <row r="1626" ht="12.75">
      <c r="E1626" s="9"/>
    </row>
    <row r="1627" ht="12.75">
      <c r="E1627" s="9"/>
    </row>
    <row r="1628" ht="12.75">
      <c r="E1628" s="9"/>
    </row>
    <row r="1629" ht="12.75">
      <c r="E1629" s="9"/>
    </row>
    <row r="1630" ht="12.75">
      <c r="E1630" s="9"/>
    </row>
    <row r="1631" ht="12.75">
      <c r="E1631" s="9"/>
    </row>
    <row r="1632" ht="12.75">
      <c r="E1632" s="9"/>
    </row>
    <row r="1633" ht="12.75">
      <c r="E1633" s="9"/>
    </row>
    <row r="1634" ht="12.75">
      <c r="E1634" s="9"/>
    </row>
    <row r="1635" ht="12.75">
      <c r="E1635" s="9"/>
    </row>
    <row r="1636" ht="12.75">
      <c r="E1636" s="9"/>
    </row>
    <row r="1637" ht="12.75">
      <c r="E1637" s="9"/>
    </row>
    <row r="1638" ht="12.75">
      <c r="E1638" s="9"/>
    </row>
    <row r="1639" ht="12.75">
      <c r="E1639" s="9"/>
    </row>
    <row r="1640" ht="12.75">
      <c r="E1640" s="9"/>
    </row>
    <row r="1641" ht="12.75">
      <c r="E1641" s="9"/>
    </row>
    <row r="1642" ht="12.75">
      <c r="E1642" s="9"/>
    </row>
    <row r="1643" ht="12.75">
      <c r="E1643" s="9"/>
    </row>
    <row r="1644" ht="12.75">
      <c r="E1644" s="9"/>
    </row>
    <row r="1645" ht="12.75">
      <c r="E1645" s="9"/>
    </row>
    <row r="1646" ht="12.75">
      <c r="E1646" s="9"/>
    </row>
    <row r="1647" ht="12.75">
      <c r="E1647" s="9"/>
    </row>
    <row r="1648" ht="12.75">
      <c r="E1648" s="9"/>
    </row>
    <row r="1649" ht="12.75">
      <c r="E1649" s="9"/>
    </row>
    <row r="1650" ht="12.75">
      <c r="E1650" s="9"/>
    </row>
    <row r="1651" ht="12.75">
      <c r="E1651" s="9"/>
    </row>
    <row r="1652" ht="12.75">
      <c r="E1652" s="9"/>
    </row>
    <row r="1653" ht="12.75">
      <c r="E1653" s="9"/>
    </row>
    <row r="1654" ht="12.75">
      <c r="E1654" s="9"/>
    </row>
    <row r="1655" ht="12.75">
      <c r="E1655" s="9"/>
    </row>
    <row r="1656" ht="12.75">
      <c r="E1656" s="9"/>
    </row>
    <row r="1657" ht="12.75">
      <c r="E1657" s="9"/>
    </row>
    <row r="1658" ht="12.75">
      <c r="E1658" s="9"/>
    </row>
    <row r="1659" ht="12.75">
      <c r="E1659" s="9"/>
    </row>
    <row r="1660" ht="12.75">
      <c r="E1660" s="9"/>
    </row>
    <row r="1661" ht="12.75">
      <c r="E1661" s="9"/>
    </row>
    <row r="1662" ht="12.75">
      <c r="E1662" s="9"/>
    </row>
    <row r="1663" ht="12.75">
      <c r="E1663" s="9"/>
    </row>
    <row r="1664" ht="12.75">
      <c r="E1664" s="9"/>
    </row>
    <row r="1665" ht="12.75">
      <c r="E1665" s="9"/>
    </row>
    <row r="1666" ht="12.75">
      <c r="E1666" s="9"/>
    </row>
    <row r="1667" ht="12.75">
      <c r="E1667" s="9"/>
    </row>
    <row r="1668" ht="12.75">
      <c r="E1668" s="9"/>
    </row>
    <row r="1669" ht="12.75">
      <c r="E1669" s="9"/>
    </row>
    <row r="1670" ht="12.75">
      <c r="E1670" s="9"/>
    </row>
    <row r="1671" ht="12.75">
      <c r="E1671" s="9"/>
    </row>
    <row r="1672" ht="12.75">
      <c r="E1672" s="9"/>
    </row>
    <row r="1673" ht="12.75">
      <c r="E1673" s="9"/>
    </row>
    <row r="1674" ht="12.75">
      <c r="E1674" s="9"/>
    </row>
    <row r="1675" ht="12.75">
      <c r="E1675" s="9"/>
    </row>
    <row r="1676" ht="12.75">
      <c r="E1676" s="9"/>
    </row>
    <row r="1677" ht="12.75">
      <c r="E1677" s="9"/>
    </row>
    <row r="1678" ht="12.75">
      <c r="E1678" s="9"/>
    </row>
    <row r="1679" ht="12.75">
      <c r="E1679" s="9"/>
    </row>
    <row r="1680" ht="12.75">
      <c r="E1680" s="9"/>
    </row>
    <row r="1681" ht="12.75">
      <c r="E1681" s="9"/>
    </row>
    <row r="1682" ht="12.75">
      <c r="E1682" s="9"/>
    </row>
    <row r="1683" ht="12.75">
      <c r="E1683" s="9"/>
    </row>
    <row r="1684" ht="12.75">
      <c r="E1684" s="9"/>
    </row>
    <row r="1685" ht="12.75">
      <c r="E1685" s="9"/>
    </row>
    <row r="1686" ht="12.75">
      <c r="E1686" s="9"/>
    </row>
    <row r="1687" ht="12.75">
      <c r="E1687" s="9"/>
    </row>
    <row r="1688" ht="12.75">
      <c r="E1688" s="9"/>
    </row>
    <row r="1689" ht="12.75">
      <c r="E1689" s="9"/>
    </row>
    <row r="1690" ht="12.75">
      <c r="E1690" s="9"/>
    </row>
    <row r="1691" ht="12.75">
      <c r="E1691" s="9"/>
    </row>
    <row r="1692" ht="12.75">
      <c r="E1692" s="9"/>
    </row>
    <row r="1693" ht="12.75">
      <c r="E1693" s="9"/>
    </row>
    <row r="1694" ht="12.75">
      <c r="E1694" s="9"/>
    </row>
    <row r="1695" ht="12.75">
      <c r="E1695" s="9"/>
    </row>
    <row r="1696" ht="12.75">
      <c r="E1696" s="9"/>
    </row>
    <row r="1697" ht="12.75">
      <c r="E1697" s="9"/>
    </row>
    <row r="1698" ht="12.75">
      <c r="E1698" s="9"/>
    </row>
    <row r="1699" ht="12.75">
      <c r="E1699" s="9"/>
    </row>
    <row r="1700" ht="12.75">
      <c r="E1700" s="9"/>
    </row>
    <row r="1701" ht="12.75">
      <c r="E1701" s="9"/>
    </row>
    <row r="1702" ht="12.75">
      <c r="E1702" s="9"/>
    </row>
    <row r="1703" ht="12.75">
      <c r="E1703" s="9"/>
    </row>
    <row r="1704" ht="12.75">
      <c r="E1704" s="9"/>
    </row>
    <row r="1705" ht="12.75">
      <c r="E1705" s="9"/>
    </row>
    <row r="1706" ht="12.75">
      <c r="E1706" s="9"/>
    </row>
    <row r="1707" ht="12.75">
      <c r="E1707" s="9"/>
    </row>
    <row r="1708" ht="12.75">
      <c r="E1708" s="9"/>
    </row>
    <row r="1709" ht="12.75">
      <c r="E1709" s="9"/>
    </row>
    <row r="1710" ht="12.75">
      <c r="E1710" s="9"/>
    </row>
    <row r="1711" ht="12.75">
      <c r="E1711" s="9"/>
    </row>
    <row r="1712" ht="12.75">
      <c r="E1712" s="9"/>
    </row>
    <row r="1713" ht="12.75">
      <c r="E1713" s="9"/>
    </row>
    <row r="1714" ht="12.75">
      <c r="E1714" s="9"/>
    </row>
    <row r="1715" ht="12.75">
      <c r="E1715" s="9"/>
    </row>
    <row r="1716" ht="12.75">
      <c r="E1716" s="9"/>
    </row>
    <row r="1717" ht="12.75">
      <c r="E1717" s="9"/>
    </row>
    <row r="1718" ht="12.75">
      <c r="E1718" s="9"/>
    </row>
    <row r="1719" ht="12.75">
      <c r="E1719" s="9"/>
    </row>
    <row r="1720" ht="12.75">
      <c r="E1720" s="9"/>
    </row>
    <row r="1721" ht="12.75">
      <c r="E1721" s="9"/>
    </row>
    <row r="1722" ht="12.75">
      <c r="E1722" s="9"/>
    </row>
    <row r="1723" ht="12.75">
      <c r="E1723" s="9"/>
    </row>
    <row r="1724" ht="12.75">
      <c r="E1724" s="9"/>
    </row>
    <row r="1725" ht="12.75">
      <c r="E1725" s="9"/>
    </row>
    <row r="1726" ht="12.75">
      <c r="E1726" s="9"/>
    </row>
    <row r="1727" ht="12.75">
      <c r="E1727" s="9"/>
    </row>
    <row r="1728" ht="12.75">
      <c r="E1728" s="9"/>
    </row>
    <row r="1729" ht="12.75">
      <c r="E1729" s="9"/>
    </row>
    <row r="1730" ht="12.75">
      <c r="E1730" s="9"/>
    </row>
    <row r="1731" ht="12.75">
      <c r="E1731" s="9"/>
    </row>
    <row r="1732" ht="12.75">
      <c r="E1732" s="9"/>
    </row>
    <row r="1733" ht="12.75">
      <c r="E1733" s="9"/>
    </row>
    <row r="1734" ht="12.75">
      <c r="E1734" s="9"/>
    </row>
    <row r="1735" ht="12.75">
      <c r="E1735" s="9"/>
    </row>
    <row r="1736" ht="12.75">
      <c r="E1736" s="9"/>
    </row>
    <row r="1737" ht="12.75">
      <c r="E1737" s="9"/>
    </row>
    <row r="1738" ht="12.75">
      <c r="E1738" s="9"/>
    </row>
    <row r="1739" ht="12.75">
      <c r="E1739" s="9"/>
    </row>
    <row r="1740" ht="12.75">
      <c r="E1740" s="9"/>
    </row>
    <row r="1741" ht="12.75">
      <c r="E1741" s="9"/>
    </row>
    <row r="1742" ht="12.75">
      <c r="E1742" s="9"/>
    </row>
    <row r="1743" ht="12.75">
      <c r="E1743" s="9"/>
    </row>
    <row r="1744" ht="12.75">
      <c r="E1744" s="9"/>
    </row>
    <row r="1745" ht="12.75">
      <c r="E1745" s="9"/>
    </row>
    <row r="1746" ht="12.75">
      <c r="E1746" s="9"/>
    </row>
    <row r="1747" ht="12.75">
      <c r="E1747" s="9"/>
    </row>
    <row r="1748" ht="12.75">
      <c r="E1748" s="9"/>
    </row>
    <row r="1749" ht="12.75">
      <c r="E1749" s="9"/>
    </row>
    <row r="1750" ht="12.75">
      <c r="E1750" s="9"/>
    </row>
    <row r="1751" ht="12.75">
      <c r="E1751" s="9"/>
    </row>
    <row r="1752" ht="12.75">
      <c r="E1752" s="9"/>
    </row>
    <row r="1753" ht="12.75">
      <c r="E1753" s="9"/>
    </row>
    <row r="1754" ht="12.75">
      <c r="E1754" s="9"/>
    </row>
    <row r="1755" ht="12.75">
      <c r="E1755" s="9"/>
    </row>
    <row r="1756" ht="12.75">
      <c r="E1756" s="9"/>
    </row>
    <row r="1757" ht="12.75">
      <c r="E1757" s="9"/>
    </row>
    <row r="1758" ht="12.75">
      <c r="E1758" s="9"/>
    </row>
    <row r="1759" ht="12.75">
      <c r="E1759" s="9"/>
    </row>
    <row r="1760" ht="12.75">
      <c r="E1760" s="9"/>
    </row>
    <row r="1761" ht="12.75">
      <c r="E1761" s="9"/>
    </row>
    <row r="1762" ht="12.75">
      <c r="E1762" s="9"/>
    </row>
    <row r="1763" ht="12.75">
      <c r="E1763" s="9"/>
    </row>
    <row r="1764" ht="12.75">
      <c r="E1764" s="9"/>
    </row>
    <row r="1765" ht="12.75">
      <c r="E1765" s="9"/>
    </row>
    <row r="1766" ht="12.75">
      <c r="E1766" s="9"/>
    </row>
    <row r="1767" ht="12.75">
      <c r="E1767" s="9"/>
    </row>
    <row r="1768" ht="12.75">
      <c r="E1768" s="9"/>
    </row>
    <row r="1769" ht="12.75">
      <c r="E1769" s="9"/>
    </row>
    <row r="1770" ht="12.75">
      <c r="E1770" s="9"/>
    </row>
    <row r="1771" ht="12.75">
      <c r="E1771" s="9"/>
    </row>
    <row r="1772" ht="12.75">
      <c r="E1772" s="9"/>
    </row>
    <row r="1773" ht="12.75">
      <c r="E1773" s="9"/>
    </row>
    <row r="1774" ht="12.75">
      <c r="E1774" s="9"/>
    </row>
    <row r="1775" ht="12.75">
      <c r="E1775" s="9"/>
    </row>
    <row r="1776" ht="12.75">
      <c r="E1776" s="9"/>
    </row>
    <row r="1777" ht="12.75">
      <c r="E1777" s="9"/>
    </row>
    <row r="1778" ht="12.75">
      <c r="E1778" s="9"/>
    </row>
    <row r="1779" ht="12.75">
      <c r="E1779" s="9"/>
    </row>
    <row r="1780" ht="12.75">
      <c r="E1780" s="9"/>
    </row>
    <row r="1781" ht="12.75">
      <c r="E1781" s="9"/>
    </row>
    <row r="1782" ht="12.75">
      <c r="E1782" s="9"/>
    </row>
    <row r="1783" ht="12.75">
      <c r="E1783" s="9"/>
    </row>
    <row r="1784" ht="12.75">
      <c r="E1784" s="9"/>
    </row>
    <row r="1785" ht="12.75">
      <c r="E1785" s="9"/>
    </row>
    <row r="1786" ht="12.75">
      <c r="E1786" s="9"/>
    </row>
    <row r="1787" ht="12.75">
      <c r="E1787" s="9"/>
    </row>
    <row r="1788" ht="12.75">
      <c r="E1788" s="9"/>
    </row>
    <row r="1789" ht="12.75">
      <c r="E1789" s="9"/>
    </row>
    <row r="1790" ht="12.75">
      <c r="E1790" s="9"/>
    </row>
    <row r="1791" ht="12.75">
      <c r="E1791" s="9"/>
    </row>
    <row r="1792" ht="12.75">
      <c r="E1792" s="9"/>
    </row>
    <row r="1793" ht="12.75">
      <c r="E1793" s="9"/>
    </row>
    <row r="1794" ht="12.75">
      <c r="E1794" s="9"/>
    </row>
    <row r="1795" ht="12.75">
      <c r="E1795" s="9"/>
    </row>
    <row r="1796" ht="12.75">
      <c r="E1796" s="9"/>
    </row>
    <row r="1797" ht="12.75">
      <c r="E1797" s="9"/>
    </row>
    <row r="1798" ht="12.75">
      <c r="E1798" s="9"/>
    </row>
    <row r="1799" ht="12.75">
      <c r="E1799" s="9"/>
    </row>
    <row r="1800" ht="12.75">
      <c r="E1800" s="9"/>
    </row>
    <row r="1801" ht="12.75">
      <c r="E1801" s="9"/>
    </row>
    <row r="1802" ht="12.75">
      <c r="E1802" s="9"/>
    </row>
    <row r="1803" ht="12.75">
      <c r="E1803" s="9"/>
    </row>
    <row r="1804" ht="12.75">
      <c r="E1804" s="9"/>
    </row>
    <row r="1805" ht="12.75">
      <c r="E1805" s="9"/>
    </row>
    <row r="1806" ht="12.75">
      <c r="E1806" s="9"/>
    </row>
    <row r="1807" ht="12.75">
      <c r="E1807" s="9"/>
    </row>
    <row r="1808" ht="12.75">
      <c r="E1808" s="9"/>
    </row>
    <row r="1809" ht="12.75">
      <c r="E1809" s="9"/>
    </row>
    <row r="1810" ht="12.75">
      <c r="E1810" s="9"/>
    </row>
    <row r="1811" ht="12.75">
      <c r="E1811" s="9"/>
    </row>
    <row r="1812" ht="12.75">
      <c r="E1812" s="9"/>
    </row>
    <row r="1813" ht="12.75">
      <c r="E1813" s="9"/>
    </row>
    <row r="1814" ht="12.75">
      <c r="E1814" s="9"/>
    </row>
    <row r="1815" ht="12.75">
      <c r="E1815" s="9"/>
    </row>
    <row r="1816" ht="12.75">
      <c r="E1816" s="9"/>
    </row>
    <row r="1817" ht="12.75">
      <c r="E1817" s="9"/>
    </row>
    <row r="1818" ht="12.75">
      <c r="E1818" s="9"/>
    </row>
    <row r="1819" ht="12.75">
      <c r="E1819" s="9"/>
    </row>
    <row r="1820" ht="12.75">
      <c r="E1820" s="9"/>
    </row>
    <row r="1821" ht="12.75">
      <c r="E1821" s="9"/>
    </row>
    <row r="1822" ht="12.75">
      <c r="E1822" s="9"/>
    </row>
    <row r="1823" ht="12.75">
      <c r="E1823" s="9"/>
    </row>
    <row r="1824" ht="12.75">
      <c r="E1824" s="9"/>
    </row>
    <row r="1825" ht="12.75">
      <c r="E1825" s="9"/>
    </row>
    <row r="1826" ht="12.75">
      <c r="E1826" s="9"/>
    </row>
    <row r="1827" ht="12.75">
      <c r="E1827" s="9"/>
    </row>
    <row r="1828" ht="12.75">
      <c r="E1828" s="9"/>
    </row>
    <row r="1829" ht="12.75">
      <c r="E1829" s="9"/>
    </row>
    <row r="1830" ht="12.75">
      <c r="E1830" s="9"/>
    </row>
    <row r="1831" ht="12.75">
      <c r="E1831" s="9"/>
    </row>
    <row r="1832" ht="12.75">
      <c r="E1832" s="9"/>
    </row>
    <row r="1833" ht="12.75">
      <c r="E1833" s="9"/>
    </row>
    <row r="1834" ht="12.75">
      <c r="E1834" s="9"/>
    </row>
    <row r="1835" ht="12.75">
      <c r="E1835" s="9"/>
    </row>
    <row r="1836" ht="12.75">
      <c r="E1836" s="9"/>
    </row>
    <row r="1837" ht="12.75">
      <c r="E1837" s="9"/>
    </row>
    <row r="1838" ht="12.75">
      <c r="E1838" s="9"/>
    </row>
    <row r="1839" ht="12.75">
      <c r="E1839" s="9"/>
    </row>
    <row r="1840" ht="12.75">
      <c r="E1840" s="9"/>
    </row>
    <row r="1841" ht="12.75">
      <c r="E1841" s="9"/>
    </row>
    <row r="1842" ht="12.75">
      <c r="E1842" s="9"/>
    </row>
    <row r="1843" ht="12.75">
      <c r="E1843" s="9"/>
    </row>
    <row r="1844" ht="12.75">
      <c r="E1844" s="9"/>
    </row>
    <row r="1845" ht="12.75">
      <c r="E1845" s="9"/>
    </row>
    <row r="1846" ht="12.75">
      <c r="E1846" s="9"/>
    </row>
    <row r="1847" ht="12.75">
      <c r="E1847" s="9"/>
    </row>
    <row r="1848" ht="12.75">
      <c r="E1848" s="9"/>
    </row>
    <row r="1849" ht="12.75">
      <c r="E1849" s="9"/>
    </row>
    <row r="1850" ht="12.75">
      <c r="E1850" s="9"/>
    </row>
    <row r="1851" ht="12.75">
      <c r="E1851" s="9"/>
    </row>
    <row r="1852" ht="12.75">
      <c r="E1852" s="9"/>
    </row>
    <row r="1853" ht="12.75">
      <c r="E1853" s="9"/>
    </row>
    <row r="1854" ht="12.75">
      <c r="E1854" s="9"/>
    </row>
    <row r="1855" ht="12.75">
      <c r="E1855" s="9"/>
    </row>
    <row r="1856" ht="12.75">
      <c r="E1856" s="9"/>
    </row>
    <row r="1857" ht="12.75">
      <c r="E1857" s="9"/>
    </row>
    <row r="1858" ht="12.75">
      <c r="E1858" s="9"/>
    </row>
    <row r="1859" ht="12.75">
      <c r="E1859" s="9"/>
    </row>
    <row r="1860" ht="12.75">
      <c r="E1860" s="9"/>
    </row>
    <row r="1861" ht="12.75">
      <c r="E1861" s="9"/>
    </row>
    <row r="1862" ht="12.75">
      <c r="E1862" s="9"/>
    </row>
    <row r="1863" ht="12.75">
      <c r="E1863" s="9"/>
    </row>
    <row r="1864" ht="12.75">
      <c r="E1864" s="9"/>
    </row>
    <row r="1865" ht="12.75">
      <c r="E1865" s="9"/>
    </row>
    <row r="1866" ht="12.75">
      <c r="E1866" s="9"/>
    </row>
    <row r="1867" ht="12.75">
      <c r="E1867" s="9"/>
    </row>
    <row r="1868" ht="12.75">
      <c r="E1868" s="9"/>
    </row>
    <row r="1869" ht="12.75">
      <c r="E1869" s="9"/>
    </row>
    <row r="1870" ht="12.75">
      <c r="E1870" s="9"/>
    </row>
    <row r="1871" ht="12.75">
      <c r="E1871" s="9"/>
    </row>
    <row r="1872" ht="12.75">
      <c r="E1872" s="9"/>
    </row>
    <row r="1873" ht="12.75">
      <c r="E1873" s="9"/>
    </row>
    <row r="1874" ht="12.75">
      <c r="E1874" s="9"/>
    </row>
    <row r="1875" ht="12.75">
      <c r="E1875" s="9"/>
    </row>
    <row r="1876" ht="12.75">
      <c r="E1876" s="9"/>
    </row>
    <row r="1877" ht="12.75">
      <c r="E1877" s="9"/>
    </row>
    <row r="1878" ht="12.75">
      <c r="E1878" s="9"/>
    </row>
    <row r="1879" ht="12.75">
      <c r="E1879" s="9"/>
    </row>
    <row r="1880" ht="12.75">
      <c r="E1880" s="9"/>
    </row>
    <row r="1881" ht="12.75">
      <c r="E1881" s="9"/>
    </row>
    <row r="1882" ht="12.75">
      <c r="E1882" s="9"/>
    </row>
    <row r="1883" ht="12.75">
      <c r="E1883" s="9"/>
    </row>
    <row r="1884" ht="12.75">
      <c r="E1884" s="9"/>
    </row>
    <row r="1885" ht="12.75">
      <c r="E1885" s="9"/>
    </row>
    <row r="1886" ht="12.75">
      <c r="E1886" s="9"/>
    </row>
    <row r="1887" ht="12.75">
      <c r="E1887" s="9"/>
    </row>
    <row r="1888" ht="12.75">
      <c r="E1888" s="9"/>
    </row>
    <row r="1889" ht="12.75">
      <c r="E1889" s="9"/>
    </row>
    <row r="1890" ht="12.75">
      <c r="E1890" s="9"/>
    </row>
    <row r="1891" ht="12.75">
      <c r="E1891" s="9"/>
    </row>
    <row r="1892" ht="12.75">
      <c r="E1892" s="9"/>
    </row>
    <row r="1893" ht="12.75">
      <c r="E1893" s="9"/>
    </row>
    <row r="1894" ht="12.75">
      <c r="E1894" s="9"/>
    </row>
    <row r="1895" ht="12.75">
      <c r="E1895" s="9"/>
    </row>
    <row r="1896" ht="12.75">
      <c r="E1896" s="9"/>
    </row>
    <row r="1897" ht="12.75">
      <c r="E1897" s="9"/>
    </row>
    <row r="1898" ht="12.75">
      <c r="E1898" s="9"/>
    </row>
    <row r="1899" ht="12.75">
      <c r="E1899" s="9"/>
    </row>
    <row r="1900" ht="12.75">
      <c r="E1900" s="9"/>
    </row>
    <row r="1901" ht="12.75">
      <c r="E1901" s="9"/>
    </row>
    <row r="1902" ht="12.75">
      <c r="E1902" s="9"/>
    </row>
    <row r="1903" ht="12.75">
      <c r="E1903" s="9"/>
    </row>
    <row r="1904" ht="12.75">
      <c r="E1904" s="9"/>
    </row>
    <row r="1905" ht="12.75">
      <c r="E1905" s="9"/>
    </row>
    <row r="1906" ht="12.75">
      <c r="E1906" s="9"/>
    </row>
    <row r="1907" ht="12.75">
      <c r="E1907" s="9"/>
    </row>
    <row r="1908" ht="12.75">
      <c r="E1908" s="9"/>
    </row>
    <row r="1909" ht="12.75">
      <c r="E1909" s="9"/>
    </row>
    <row r="1910" ht="12.75">
      <c r="E1910" s="9"/>
    </row>
    <row r="1911" ht="12.75">
      <c r="E1911" s="9"/>
    </row>
    <row r="1912" ht="12.75">
      <c r="E1912" s="9"/>
    </row>
    <row r="1913" ht="12.75">
      <c r="E1913" s="9"/>
    </row>
    <row r="1914" ht="12.75">
      <c r="E1914" s="9"/>
    </row>
    <row r="1915" ht="12.75">
      <c r="E1915" s="9"/>
    </row>
    <row r="1916" ht="12.75">
      <c r="E1916" s="9"/>
    </row>
    <row r="1917" ht="12.75">
      <c r="E1917" s="9"/>
    </row>
    <row r="1918" ht="12.75">
      <c r="E1918" s="9"/>
    </row>
    <row r="1919" ht="12.75">
      <c r="E1919" s="9"/>
    </row>
    <row r="1920" ht="12.75">
      <c r="E1920" s="9"/>
    </row>
    <row r="1921" ht="12.75">
      <c r="E1921" s="9"/>
    </row>
    <row r="1922" ht="12.75">
      <c r="E1922" s="9"/>
    </row>
    <row r="1923" ht="12.75">
      <c r="E1923" s="9"/>
    </row>
    <row r="1924" ht="12.75">
      <c r="E1924" s="9"/>
    </row>
    <row r="1925" ht="12.75">
      <c r="E1925" s="9"/>
    </row>
    <row r="1926" ht="12.75">
      <c r="E1926" s="9"/>
    </row>
    <row r="1927" ht="12.75">
      <c r="E1927" s="9"/>
    </row>
    <row r="1928" ht="12.75">
      <c r="E1928" s="9"/>
    </row>
    <row r="1929" ht="12.75">
      <c r="E1929" s="9"/>
    </row>
    <row r="1930" ht="12.75">
      <c r="E1930" s="9"/>
    </row>
    <row r="1931" ht="12.75">
      <c r="E1931" s="9"/>
    </row>
    <row r="1932" ht="12.75">
      <c r="E1932" s="9"/>
    </row>
    <row r="1933" ht="12.75">
      <c r="E1933" s="9"/>
    </row>
    <row r="1934" ht="12.75">
      <c r="E1934" s="9"/>
    </row>
    <row r="1935" ht="12.75">
      <c r="E1935" s="9"/>
    </row>
    <row r="1936" ht="12.75">
      <c r="E1936" s="9"/>
    </row>
    <row r="1937" ht="12.75">
      <c r="E1937" s="9"/>
    </row>
    <row r="1938" ht="12.75">
      <c r="E1938" s="9"/>
    </row>
    <row r="1939" ht="12.75">
      <c r="E1939" s="9"/>
    </row>
    <row r="1940" ht="12.75">
      <c r="E1940" s="9"/>
    </row>
    <row r="1941" ht="12.75">
      <c r="E1941" s="9"/>
    </row>
    <row r="1942" ht="12.75">
      <c r="E1942" s="9"/>
    </row>
    <row r="1943" ht="12.75">
      <c r="E1943" s="9"/>
    </row>
    <row r="1944" ht="12.75">
      <c r="E1944" s="9"/>
    </row>
    <row r="1945" ht="12.75">
      <c r="E1945" s="9"/>
    </row>
    <row r="1946" ht="12.75">
      <c r="E1946" s="9"/>
    </row>
    <row r="1947" ht="12.75">
      <c r="E1947" s="9"/>
    </row>
    <row r="1948" ht="12.75">
      <c r="E1948" s="9"/>
    </row>
    <row r="1949" ht="12.75">
      <c r="E1949" s="9"/>
    </row>
    <row r="1950" ht="12.75">
      <c r="E1950" s="9"/>
    </row>
    <row r="1951" ht="12.75">
      <c r="E1951" s="9"/>
    </row>
    <row r="1952" ht="12.75">
      <c r="E1952" s="9"/>
    </row>
    <row r="1953" ht="12.75">
      <c r="E1953" s="9"/>
    </row>
    <row r="1954" ht="12.75">
      <c r="E1954" s="9"/>
    </row>
    <row r="1955" ht="12.75">
      <c r="E1955" s="9"/>
    </row>
    <row r="1956" ht="12.75">
      <c r="E1956" s="9"/>
    </row>
    <row r="1957" ht="12.75">
      <c r="E1957" s="9"/>
    </row>
    <row r="1958" ht="12.75">
      <c r="E1958" s="9"/>
    </row>
    <row r="1959" ht="12.75">
      <c r="E1959" s="9"/>
    </row>
    <row r="1960" ht="12.75">
      <c r="E1960" s="9"/>
    </row>
    <row r="1961" ht="12.75">
      <c r="E1961" s="9"/>
    </row>
    <row r="1962" ht="12.75">
      <c r="E1962" s="9"/>
    </row>
    <row r="1963" ht="12.75">
      <c r="E1963" s="9"/>
    </row>
    <row r="1964" ht="12.75">
      <c r="E1964" s="9"/>
    </row>
    <row r="1965" ht="12.75">
      <c r="E1965" s="9"/>
    </row>
    <row r="1966" ht="12.75">
      <c r="E1966" s="9"/>
    </row>
    <row r="1967" ht="12.75">
      <c r="E1967" s="9"/>
    </row>
    <row r="1968" ht="12.75">
      <c r="E1968" s="9"/>
    </row>
    <row r="1969" ht="12.75">
      <c r="E1969" s="9"/>
    </row>
    <row r="1970" ht="12.75">
      <c r="E1970" s="9"/>
    </row>
    <row r="1971" ht="12.75">
      <c r="E1971" s="9"/>
    </row>
    <row r="1972" ht="12.75">
      <c r="E1972" s="9"/>
    </row>
    <row r="1973" ht="12.75">
      <c r="E1973" s="9"/>
    </row>
    <row r="1974" ht="12.75">
      <c r="E1974" s="9"/>
    </row>
    <row r="1975" ht="12.75">
      <c r="E1975" s="9"/>
    </row>
    <row r="1976" ht="12.75">
      <c r="E1976" s="9"/>
    </row>
    <row r="1977" ht="12.75">
      <c r="E1977" s="9"/>
    </row>
    <row r="1978" ht="12.75">
      <c r="E1978" s="9"/>
    </row>
    <row r="1979" ht="12.75">
      <c r="E1979" s="9"/>
    </row>
    <row r="1980" ht="12.75">
      <c r="E1980" s="9"/>
    </row>
    <row r="1981" ht="12.75">
      <c r="E1981" s="9"/>
    </row>
    <row r="1982" ht="12.75">
      <c r="E1982" s="9"/>
    </row>
    <row r="1983" ht="12.75">
      <c r="E1983" s="9"/>
    </row>
    <row r="1984" ht="12.75">
      <c r="E1984" s="9"/>
    </row>
    <row r="1985" ht="12.75">
      <c r="E1985" s="9"/>
    </row>
    <row r="1986" ht="12.75">
      <c r="E1986" s="9"/>
    </row>
    <row r="1987" ht="12.75">
      <c r="E1987" s="9"/>
    </row>
    <row r="1988" ht="12.75">
      <c r="E1988" s="9"/>
    </row>
    <row r="1989" ht="12.75">
      <c r="E1989" s="9"/>
    </row>
    <row r="1990" ht="12.75">
      <c r="E1990" s="9"/>
    </row>
    <row r="1991" ht="12.75">
      <c r="E1991" s="9"/>
    </row>
    <row r="1992" ht="12.75">
      <c r="E1992" s="9"/>
    </row>
    <row r="1993" ht="12.75">
      <c r="E1993" s="9"/>
    </row>
    <row r="1994" ht="12.75">
      <c r="E1994" s="9"/>
    </row>
    <row r="1995" ht="12.75">
      <c r="E1995" s="9"/>
    </row>
    <row r="1996" ht="12.75">
      <c r="E1996" s="9"/>
    </row>
    <row r="1997" ht="12.75">
      <c r="E1997" s="9"/>
    </row>
    <row r="1998" ht="12.75">
      <c r="E1998" s="9"/>
    </row>
    <row r="1999" ht="12.75">
      <c r="E1999" s="9"/>
    </row>
    <row r="2000" ht="12.75">
      <c r="E2000" s="9"/>
    </row>
    <row r="2001" ht="12.75">
      <c r="E2001" s="9"/>
    </row>
    <row r="2002" ht="12.75">
      <c r="E2002" s="9"/>
    </row>
    <row r="2003" ht="12.75">
      <c r="E2003" s="9"/>
    </row>
    <row r="2004" ht="12.75">
      <c r="E2004" s="9"/>
    </row>
    <row r="2005" ht="12.75">
      <c r="E2005" s="9"/>
    </row>
    <row r="2006" ht="12.75">
      <c r="E2006" s="9"/>
    </row>
    <row r="2007" ht="12.75">
      <c r="E2007" s="9"/>
    </row>
    <row r="2008" ht="12.75">
      <c r="E2008" s="9"/>
    </row>
    <row r="2009" ht="12.75">
      <c r="E2009" s="9"/>
    </row>
    <row r="2010" ht="12.75">
      <c r="E2010" s="9"/>
    </row>
    <row r="2011" ht="12.75">
      <c r="E2011" s="9"/>
    </row>
    <row r="2012" ht="12.75">
      <c r="E2012" s="9"/>
    </row>
    <row r="2013" ht="12.75">
      <c r="E2013" s="9"/>
    </row>
    <row r="2014" ht="12.75">
      <c r="E2014" s="9"/>
    </row>
    <row r="2015" ht="12.75">
      <c r="E2015" s="9"/>
    </row>
    <row r="2016" ht="12.75">
      <c r="E2016" s="9"/>
    </row>
    <row r="2017" ht="12.75">
      <c r="E2017" s="9"/>
    </row>
    <row r="2018" ht="12.75">
      <c r="E2018" s="9"/>
    </row>
    <row r="2019" ht="12.75">
      <c r="E2019" s="9"/>
    </row>
    <row r="2020" ht="12.75">
      <c r="E2020" s="9"/>
    </row>
    <row r="2021" ht="12.75">
      <c r="E2021" s="9"/>
    </row>
    <row r="2022" ht="12.75">
      <c r="E2022" s="9"/>
    </row>
    <row r="2023" ht="12.75">
      <c r="E2023" s="9"/>
    </row>
    <row r="2024" ht="12.75">
      <c r="E2024" s="9"/>
    </row>
    <row r="2025" ht="12.75">
      <c r="E2025" s="9"/>
    </row>
    <row r="2026" ht="12.75">
      <c r="E2026" s="9"/>
    </row>
    <row r="2027" ht="12.75">
      <c r="E2027" s="9"/>
    </row>
    <row r="2028" ht="12.75">
      <c r="E2028" s="9"/>
    </row>
    <row r="2029" ht="12.75">
      <c r="E2029" s="9"/>
    </row>
    <row r="2030" ht="12.75">
      <c r="E2030" s="9"/>
    </row>
    <row r="2031" ht="12.75">
      <c r="E2031" s="9"/>
    </row>
    <row r="2032" ht="12.75">
      <c r="E2032" s="9"/>
    </row>
    <row r="2033" ht="12.75">
      <c r="E2033" s="9"/>
    </row>
    <row r="2034" ht="12.75">
      <c r="E2034" s="9"/>
    </row>
    <row r="2035" ht="12.75">
      <c r="E2035" s="9"/>
    </row>
    <row r="2036" ht="12.75">
      <c r="E2036" s="9"/>
    </row>
    <row r="2037" ht="12.75">
      <c r="E2037" s="9"/>
    </row>
    <row r="2038" ht="12.75">
      <c r="E2038" s="9"/>
    </row>
    <row r="2039" ht="12.75">
      <c r="E2039" s="9"/>
    </row>
    <row r="2040" ht="12.75">
      <c r="E2040" s="9"/>
    </row>
    <row r="2041" ht="12.75">
      <c r="E2041" s="9"/>
    </row>
    <row r="2042" ht="12.75">
      <c r="E2042" s="9"/>
    </row>
    <row r="2043" ht="12.75">
      <c r="E2043" s="9"/>
    </row>
    <row r="2044" ht="12.75">
      <c r="E2044" s="9"/>
    </row>
    <row r="2045" ht="12.75">
      <c r="E2045" s="9"/>
    </row>
    <row r="2046" ht="12.75">
      <c r="E2046" s="9"/>
    </row>
    <row r="2047" ht="12.75">
      <c r="E2047" s="9"/>
    </row>
    <row r="2048" ht="12.75">
      <c r="E2048" s="9"/>
    </row>
    <row r="2049" ht="12.75">
      <c r="E2049" s="9"/>
    </row>
    <row r="2050" ht="12.75">
      <c r="E2050" s="9"/>
    </row>
    <row r="2051" ht="12.75">
      <c r="E2051" s="9"/>
    </row>
    <row r="2052" ht="12.75">
      <c r="E2052" s="9"/>
    </row>
    <row r="2053" ht="12.75">
      <c r="E2053" s="9"/>
    </row>
    <row r="2054" ht="12.75">
      <c r="E2054" s="9"/>
    </row>
    <row r="2055" ht="12.75">
      <c r="E2055" s="9"/>
    </row>
    <row r="2056" ht="12.75">
      <c r="E2056" s="9"/>
    </row>
    <row r="2057" ht="12.75">
      <c r="E2057" s="9"/>
    </row>
    <row r="2058" ht="12.75">
      <c r="E2058" s="9"/>
    </row>
    <row r="2059" ht="12.75">
      <c r="E2059" s="9"/>
    </row>
    <row r="2060" ht="12.75">
      <c r="E2060" s="9"/>
    </row>
    <row r="2061" ht="12.75">
      <c r="E2061" s="9"/>
    </row>
    <row r="2062" ht="12.75">
      <c r="E2062" s="9"/>
    </row>
    <row r="2063" ht="12.75">
      <c r="E2063" s="9"/>
    </row>
    <row r="2064" ht="12.75">
      <c r="E2064" s="9"/>
    </row>
    <row r="2065" ht="12.75">
      <c r="E2065" s="9"/>
    </row>
    <row r="2066" ht="12.75">
      <c r="E2066" s="9"/>
    </row>
    <row r="2067" ht="12.75">
      <c r="E2067" s="9"/>
    </row>
    <row r="2068" ht="12.75">
      <c r="E2068" s="9"/>
    </row>
    <row r="2069" ht="12.75">
      <c r="E2069" s="9"/>
    </row>
    <row r="2070" ht="12.75">
      <c r="E2070" s="9"/>
    </row>
    <row r="2071" ht="12.75">
      <c r="E2071" s="9"/>
    </row>
    <row r="2072" ht="12.75">
      <c r="E2072" s="9"/>
    </row>
    <row r="2073" ht="12.75">
      <c r="E2073" s="9"/>
    </row>
    <row r="2074" ht="12.75">
      <c r="E2074" s="9"/>
    </row>
    <row r="2075" ht="12.75">
      <c r="E2075" s="9"/>
    </row>
    <row r="2076" ht="12.75">
      <c r="E2076" s="9"/>
    </row>
    <row r="2077" ht="12.75">
      <c r="E2077" s="9"/>
    </row>
    <row r="2078" ht="12.75">
      <c r="E2078" s="9"/>
    </row>
    <row r="2079" ht="12.75">
      <c r="E2079" s="9"/>
    </row>
    <row r="2080" ht="12.75">
      <c r="E2080" s="9"/>
    </row>
    <row r="2081" ht="12.75">
      <c r="E2081" s="9"/>
    </row>
    <row r="2082" ht="12.75">
      <c r="E2082" s="9"/>
    </row>
    <row r="2083" ht="12.75">
      <c r="E2083" s="9"/>
    </row>
    <row r="2084" ht="12.75">
      <c r="E2084" s="9"/>
    </row>
    <row r="2085" ht="12.75">
      <c r="E2085" s="9"/>
    </row>
    <row r="2086" ht="12.75">
      <c r="E2086" s="9"/>
    </row>
    <row r="2087" ht="12.75">
      <c r="E2087" s="9"/>
    </row>
    <row r="2088" ht="12.75">
      <c r="E2088" s="9"/>
    </row>
    <row r="2089" ht="12.75">
      <c r="E2089" s="9"/>
    </row>
    <row r="2090" ht="12.75">
      <c r="E2090" s="9"/>
    </row>
    <row r="2091" ht="12.75">
      <c r="E2091" s="9"/>
    </row>
    <row r="2092" ht="12.75">
      <c r="E2092" s="9"/>
    </row>
    <row r="2093" ht="12.75">
      <c r="E2093" s="9"/>
    </row>
    <row r="2094" ht="12.75">
      <c r="E2094" s="9"/>
    </row>
    <row r="2095" ht="12.75">
      <c r="E2095" s="9"/>
    </row>
    <row r="2096" ht="12.75">
      <c r="E2096" s="9"/>
    </row>
    <row r="2097" ht="12.75">
      <c r="E2097" s="9"/>
    </row>
    <row r="2098" ht="12.75">
      <c r="E2098" s="9"/>
    </row>
    <row r="2099" ht="12.75">
      <c r="E2099" s="9"/>
    </row>
    <row r="2100" ht="12.75">
      <c r="E2100" s="9"/>
    </row>
    <row r="2101" ht="12.75">
      <c r="E2101" s="9"/>
    </row>
    <row r="2102" ht="12.75">
      <c r="E2102" s="9"/>
    </row>
    <row r="2103" ht="12.75">
      <c r="E2103" s="9"/>
    </row>
    <row r="2104" ht="12.75">
      <c r="E2104" s="9"/>
    </row>
    <row r="2105" ht="12.75">
      <c r="E2105" s="9"/>
    </row>
    <row r="2106" ht="12.75">
      <c r="E2106" s="9"/>
    </row>
    <row r="2107" ht="12.75">
      <c r="E2107" s="9"/>
    </row>
    <row r="2108" ht="12.75">
      <c r="E2108" s="9"/>
    </row>
    <row r="2109" ht="12.75">
      <c r="E2109" s="9"/>
    </row>
    <row r="2110" ht="12.75">
      <c r="E2110" s="9"/>
    </row>
    <row r="2111" ht="12.75">
      <c r="E2111" s="9"/>
    </row>
    <row r="2112" ht="12.75">
      <c r="E2112" s="9"/>
    </row>
    <row r="2113" ht="12.75">
      <c r="E2113" s="9"/>
    </row>
    <row r="2114" ht="12.75">
      <c r="E2114" s="9"/>
    </row>
    <row r="2115" ht="12.75">
      <c r="E2115" s="9"/>
    </row>
    <row r="2116" ht="12.75">
      <c r="E2116" s="9"/>
    </row>
    <row r="2117" ht="12.75">
      <c r="E2117" s="9"/>
    </row>
    <row r="2118" ht="12.75">
      <c r="E2118" s="9"/>
    </row>
    <row r="2119" ht="12.75">
      <c r="E2119" s="9"/>
    </row>
    <row r="2120" ht="12.75">
      <c r="E2120" s="9"/>
    </row>
    <row r="2121" ht="12.75">
      <c r="E2121" s="9"/>
    </row>
    <row r="2122" ht="12.75">
      <c r="E2122" s="9"/>
    </row>
    <row r="2123" ht="12.75">
      <c r="E2123" s="9"/>
    </row>
    <row r="2124" ht="12.75">
      <c r="E2124" s="9"/>
    </row>
    <row r="2125" ht="12.75">
      <c r="E2125" s="9"/>
    </row>
    <row r="2126" ht="12.75">
      <c r="E2126" s="9"/>
    </row>
    <row r="2127" ht="12.75">
      <c r="E2127" s="9"/>
    </row>
    <row r="2128" ht="12.75">
      <c r="E2128" s="9"/>
    </row>
    <row r="2129" ht="12.75">
      <c r="E2129" s="9"/>
    </row>
    <row r="2130" ht="12.75">
      <c r="E2130" s="9"/>
    </row>
    <row r="2131" ht="12.75">
      <c r="E2131" s="9"/>
    </row>
    <row r="2132" ht="12.75">
      <c r="E2132" s="9"/>
    </row>
    <row r="2133" ht="12.75">
      <c r="E2133" s="9"/>
    </row>
    <row r="2134" ht="12.75">
      <c r="E2134" s="9"/>
    </row>
    <row r="2135" ht="12.75">
      <c r="E2135" s="9"/>
    </row>
    <row r="2136" ht="12.75">
      <c r="E2136" s="9"/>
    </row>
    <row r="2137" ht="12.75">
      <c r="E2137" s="9"/>
    </row>
    <row r="2138" ht="12.75">
      <c r="E2138" s="9"/>
    </row>
    <row r="2139" ht="12.75">
      <c r="E2139" s="9"/>
    </row>
    <row r="2140" ht="12.75">
      <c r="E2140" s="9"/>
    </row>
    <row r="2141" ht="12.75">
      <c r="E2141" s="9"/>
    </row>
    <row r="2142" ht="12.75">
      <c r="E2142" s="9"/>
    </row>
    <row r="2143" ht="12.75">
      <c r="E2143" s="9"/>
    </row>
    <row r="2144" ht="12.75">
      <c r="E2144" s="9"/>
    </row>
    <row r="2145" ht="12.75">
      <c r="E2145" s="9"/>
    </row>
    <row r="2146" ht="12.75">
      <c r="E2146" s="9"/>
    </row>
    <row r="2147" ht="12.75">
      <c r="E2147" s="9"/>
    </row>
    <row r="2148" ht="12.75">
      <c r="E2148" s="9"/>
    </row>
    <row r="2149" ht="12.75">
      <c r="E2149" s="9"/>
    </row>
    <row r="2150" ht="12.75">
      <c r="E2150" s="9"/>
    </row>
    <row r="2151" ht="12.75">
      <c r="E2151" s="9"/>
    </row>
    <row r="2152" ht="12.75">
      <c r="E2152" s="9"/>
    </row>
    <row r="2153" ht="12.75">
      <c r="E2153" s="9"/>
    </row>
    <row r="2154" ht="12.75">
      <c r="E2154" s="9"/>
    </row>
    <row r="2155" ht="12.75">
      <c r="E2155" s="9"/>
    </row>
    <row r="2156" ht="12.75">
      <c r="E2156" s="9"/>
    </row>
    <row r="2157" ht="12.75">
      <c r="E2157" s="9"/>
    </row>
    <row r="2158" ht="12.75">
      <c r="E2158" s="9"/>
    </row>
    <row r="2159" ht="12.75">
      <c r="E2159" s="9"/>
    </row>
    <row r="2160" ht="12.75">
      <c r="E2160" s="9"/>
    </row>
    <row r="2161" ht="12.75">
      <c r="E2161" s="9"/>
    </row>
    <row r="2162" ht="12.75">
      <c r="E2162" s="9"/>
    </row>
    <row r="2163" ht="12.75">
      <c r="E2163" s="9"/>
    </row>
    <row r="2164" ht="12.75">
      <c r="E2164" s="9"/>
    </row>
    <row r="2165" ht="12.75">
      <c r="E2165" s="9"/>
    </row>
    <row r="2166" ht="12.75">
      <c r="E2166" s="9"/>
    </row>
    <row r="2167" ht="12.75">
      <c r="E2167" s="9"/>
    </row>
    <row r="2168" ht="12.75">
      <c r="E2168" s="9"/>
    </row>
    <row r="2169" ht="12.75">
      <c r="E2169" s="9"/>
    </row>
    <row r="2170" ht="12.75">
      <c r="E2170" s="9"/>
    </row>
    <row r="2171" ht="12.75">
      <c r="E2171" s="9"/>
    </row>
    <row r="2172" ht="12.75">
      <c r="E2172" s="9"/>
    </row>
    <row r="2173" ht="12.75">
      <c r="E2173" s="9"/>
    </row>
    <row r="2174" ht="12.75">
      <c r="E2174" s="9"/>
    </row>
    <row r="2175" ht="12.75">
      <c r="E2175" s="9"/>
    </row>
    <row r="2176" ht="12.75">
      <c r="E2176" s="9"/>
    </row>
    <row r="2177" ht="12.75">
      <c r="E2177" s="9"/>
    </row>
    <row r="2178" ht="12.75">
      <c r="E2178" s="9"/>
    </row>
    <row r="2179" ht="12.75">
      <c r="E2179" s="9"/>
    </row>
    <row r="2180" ht="12.75">
      <c r="E2180" s="9"/>
    </row>
    <row r="2181" ht="12.75">
      <c r="E2181" s="9"/>
    </row>
    <row r="2182" ht="12.75">
      <c r="E2182" s="9"/>
    </row>
    <row r="2183" ht="12.75">
      <c r="E2183" s="9"/>
    </row>
    <row r="2184" ht="12.75">
      <c r="E2184" s="9"/>
    </row>
    <row r="2185" ht="12.75">
      <c r="E2185" s="9"/>
    </row>
    <row r="2186" ht="12.75">
      <c r="E2186" s="9"/>
    </row>
    <row r="2187" ht="12.75">
      <c r="E2187" s="9"/>
    </row>
    <row r="2188" ht="12.75">
      <c r="E2188" s="9"/>
    </row>
    <row r="2189" ht="12.75">
      <c r="E2189" s="9"/>
    </row>
    <row r="2190" ht="12.75">
      <c r="E2190" s="9"/>
    </row>
    <row r="2191" ht="12.75">
      <c r="E2191" s="9"/>
    </row>
    <row r="2192" ht="12.75">
      <c r="E2192" s="9"/>
    </row>
    <row r="2193" ht="12.75">
      <c r="E2193" s="9"/>
    </row>
    <row r="2194" ht="12.75">
      <c r="E2194" s="9"/>
    </row>
    <row r="2195" ht="12.75">
      <c r="E2195" s="9"/>
    </row>
    <row r="2196" ht="12.75">
      <c r="E2196" s="9"/>
    </row>
    <row r="2197" ht="12.75">
      <c r="E2197" s="9"/>
    </row>
    <row r="2198" ht="12.75">
      <c r="E2198" s="9"/>
    </row>
    <row r="2199" ht="12.75">
      <c r="E2199" s="9"/>
    </row>
    <row r="2200" ht="12.75">
      <c r="E2200" s="9"/>
    </row>
    <row r="2201" ht="12.75">
      <c r="E2201" s="9"/>
    </row>
    <row r="2202" ht="12.75">
      <c r="E2202" s="9"/>
    </row>
    <row r="2203" ht="12.75">
      <c r="E2203" s="9"/>
    </row>
    <row r="2204" ht="12.75">
      <c r="E2204" s="9"/>
    </row>
    <row r="2205" ht="12.75">
      <c r="E2205" s="9"/>
    </row>
    <row r="2206" ht="12.75">
      <c r="E2206" s="9"/>
    </row>
    <row r="2207" ht="12.75">
      <c r="E2207" s="9"/>
    </row>
    <row r="2208" ht="12.75">
      <c r="E2208" s="9"/>
    </row>
    <row r="2209" ht="12.75">
      <c r="E2209" s="9"/>
    </row>
    <row r="2210" ht="12.75">
      <c r="E2210" s="9"/>
    </row>
    <row r="2211" ht="12.75">
      <c r="E2211" s="9"/>
    </row>
    <row r="2212" ht="12.75">
      <c r="E2212" s="9"/>
    </row>
    <row r="2213" ht="12.75">
      <c r="E2213" s="9"/>
    </row>
    <row r="2214" ht="12.75">
      <c r="E2214" s="9"/>
    </row>
    <row r="2215" ht="12.75">
      <c r="E2215" s="9"/>
    </row>
    <row r="2216" ht="12.75">
      <c r="E2216" s="9"/>
    </row>
    <row r="2217" ht="12.75">
      <c r="E2217" s="9"/>
    </row>
    <row r="2218" ht="12.75">
      <c r="E2218" s="9"/>
    </row>
    <row r="2219" ht="12.75">
      <c r="E2219" s="9"/>
    </row>
    <row r="2220" ht="12.75">
      <c r="E2220" s="9"/>
    </row>
    <row r="2221" ht="12.75">
      <c r="E2221" s="9"/>
    </row>
    <row r="2222" ht="12.75">
      <c r="E2222" s="9"/>
    </row>
    <row r="2223" ht="12.75">
      <c r="E2223" s="9"/>
    </row>
    <row r="2224" ht="12.75">
      <c r="E2224" s="9"/>
    </row>
    <row r="2225" ht="12.75">
      <c r="E2225" s="9"/>
    </row>
    <row r="2226" ht="12.75">
      <c r="E2226" s="9"/>
    </row>
    <row r="2227" ht="12.75">
      <c r="E2227" s="9"/>
    </row>
    <row r="2228" ht="12.75">
      <c r="E2228" s="9"/>
    </row>
    <row r="2229" ht="12.75">
      <c r="E2229" s="9"/>
    </row>
    <row r="2230" ht="12.75">
      <c r="E2230" s="9"/>
    </row>
    <row r="2231" ht="12.75">
      <c r="E2231" s="9"/>
    </row>
    <row r="2232" ht="12.75">
      <c r="E2232" s="9"/>
    </row>
    <row r="2233" ht="12.75">
      <c r="E2233" s="9"/>
    </row>
    <row r="2234" ht="12.75">
      <c r="E2234" s="9"/>
    </row>
    <row r="2235" ht="12.75">
      <c r="E2235" s="9"/>
    </row>
    <row r="2236" ht="12.75">
      <c r="E2236" s="9"/>
    </row>
    <row r="2237" ht="12.75">
      <c r="E2237" s="9"/>
    </row>
    <row r="2238" ht="12.75">
      <c r="E2238" s="9"/>
    </row>
    <row r="2239" ht="12.75">
      <c r="E2239" s="9"/>
    </row>
    <row r="2240" ht="12.75">
      <c r="E2240" s="9"/>
    </row>
    <row r="2241" ht="12.75">
      <c r="E2241" s="9"/>
    </row>
    <row r="2242" ht="12.75">
      <c r="E2242" s="9"/>
    </row>
    <row r="2243" ht="12.75">
      <c r="E2243" s="9"/>
    </row>
    <row r="2244" ht="12.75">
      <c r="E2244" s="9"/>
    </row>
    <row r="2245" ht="12.75">
      <c r="E2245" s="9"/>
    </row>
    <row r="2246" ht="12.75">
      <c r="E2246" s="9"/>
    </row>
    <row r="2247" ht="12.75">
      <c r="E2247" s="9"/>
    </row>
    <row r="2248" ht="12.75">
      <c r="E2248" s="9"/>
    </row>
    <row r="2249" ht="12.75">
      <c r="E2249" s="9"/>
    </row>
    <row r="2250" ht="12.75">
      <c r="E2250" s="9"/>
    </row>
    <row r="2251" ht="12.75">
      <c r="E2251" s="9"/>
    </row>
    <row r="2252" ht="12.75">
      <c r="E2252" s="9"/>
    </row>
    <row r="2253" ht="12.75">
      <c r="E2253" s="9"/>
    </row>
    <row r="2254" ht="12.75">
      <c r="E2254" s="9"/>
    </row>
    <row r="2255" ht="12.75">
      <c r="E2255" s="9"/>
    </row>
    <row r="2256" ht="12.75">
      <c r="E2256" s="9"/>
    </row>
    <row r="2257" ht="12.75">
      <c r="E2257" s="9"/>
    </row>
    <row r="2258" ht="12.75">
      <c r="E2258" s="9"/>
    </row>
    <row r="2259" ht="12.75">
      <c r="E2259" s="9"/>
    </row>
    <row r="2260" ht="12.75">
      <c r="E2260" s="9"/>
    </row>
    <row r="2261" ht="12.75">
      <c r="E2261" s="9"/>
    </row>
    <row r="2262" ht="12.75">
      <c r="E2262" s="9"/>
    </row>
    <row r="2263" ht="12.75">
      <c r="E2263" s="9"/>
    </row>
    <row r="2264" ht="12.75">
      <c r="E2264" s="9"/>
    </row>
    <row r="2265" ht="12.75">
      <c r="E2265" s="9"/>
    </row>
    <row r="2266" ht="12.75">
      <c r="E2266" s="9"/>
    </row>
    <row r="2267" ht="12.75">
      <c r="E2267" s="9"/>
    </row>
    <row r="2268" ht="12.75">
      <c r="E2268" s="9"/>
    </row>
    <row r="2269" ht="12.75">
      <c r="E2269" s="9"/>
    </row>
    <row r="2270" ht="12.75">
      <c r="E2270" s="9"/>
    </row>
    <row r="2271" ht="12.75">
      <c r="E2271" s="9"/>
    </row>
    <row r="2272" ht="12.75">
      <c r="E2272" s="9"/>
    </row>
    <row r="2273" ht="12.75">
      <c r="E2273" s="9"/>
    </row>
    <row r="2274" ht="12.75">
      <c r="E2274" s="9"/>
    </row>
    <row r="2275" ht="12.75">
      <c r="E2275" s="9"/>
    </row>
    <row r="2276" ht="12.75">
      <c r="E2276" s="9"/>
    </row>
    <row r="2277" ht="12.75">
      <c r="E2277" s="9"/>
    </row>
    <row r="2278" ht="12.75">
      <c r="E2278" s="9"/>
    </row>
    <row r="2279" ht="12.75">
      <c r="E2279" s="9"/>
    </row>
    <row r="2280" ht="12.75">
      <c r="E2280" s="9"/>
    </row>
    <row r="2281" ht="12.75">
      <c r="E2281" s="9"/>
    </row>
    <row r="2282" ht="12.75">
      <c r="E2282" s="9"/>
    </row>
    <row r="2283" ht="12.75">
      <c r="E2283" s="9"/>
    </row>
    <row r="2284" ht="12.75">
      <c r="E2284" s="9"/>
    </row>
    <row r="2285" ht="12.75">
      <c r="E2285" s="9"/>
    </row>
    <row r="2286" ht="12.75">
      <c r="E2286" s="9"/>
    </row>
    <row r="2287" ht="12.75">
      <c r="E2287" s="9"/>
    </row>
    <row r="2288" ht="12.75">
      <c r="E2288" s="9"/>
    </row>
    <row r="2289" ht="12.75">
      <c r="E2289" s="9"/>
    </row>
    <row r="2290" ht="12.75">
      <c r="E2290" s="9"/>
    </row>
    <row r="2291" ht="12.75">
      <c r="E2291" s="9"/>
    </row>
    <row r="2292" ht="12.75">
      <c r="E2292" s="9"/>
    </row>
    <row r="2293" ht="12.75">
      <c r="E2293" s="9"/>
    </row>
    <row r="2294" ht="12.75">
      <c r="E2294" s="9"/>
    </row>
    <row r="2295" ht="12.75">
      <c r="E2295" s="9"/>
    </row>
    <row r="2296" ht="12.75">
      <c r="E2296" s="9"/>
    </row>
    <row r="2297" ht="12.75">
      <c r="E2297" s="9"/>
    </row>
    <row r="2298" ht="12.75">
      <c r="E2298" s="9"/>
    </row>
    <row r="2299" ht="12.75">
      <c r="E2299" s="9"/>
    </row>
    <row r="2300" ht="12.75">
      <c r="E2300" s="9"/>
    </row>
    <row r="2301" ht="12.75">
      <c r="E2301" s="9"/>
    </row>
    <row r="2302" ht="12.75">
      <c r="E2302" s="9"/>
    </row>
    <row r="2303" ht="12.75">
      <c r="E2303" s="9"/>
    </row>
    <row r="2304" ht="12.75">
      <c r="E2304" s="9"/>
    </row>
    <row r="2305" ht="12.75">
      <c r="E2305" s="9"/>
    </row>
    <row r="2306" ht="12.75">
      <c r="E2306" s="9"/>
    </row>
    <row r="2307" ht="12.75">
      <c r="E2307" s="9"/>
    </row>
    <row r="2308" ht="12.75">
      <c r="E2308" s="9"/>
    </row>
    <row r="2309" ht="12.75">
      <c r="E2309" s="9"/>
    </row>
    <row r="2310" ht="12.75">
      <c r="E2310" s="9"/>
    </row>
    <row r="2311" ht="12.75">
      <c r="E2311" s="9"/>
    </row>
    <row r="2312" ht="12.75">
      <c r="E2312" s="9"/>
    </row>
    <row r="2313" ht="12.75">
      <c r="E2313" s="9"/>
    </row>
    <row r="2314" ht="12.75">
      <c r="E2314" s="9"/>
    </row>
    <row r="2315" ht="12.75">
      <c r="E2315" s="9"/>
    </row>
    <row r="2316" ht="12.75">
      <c r="E2316" s="9"/>
    </row>
    <row r="2317" ht="12.75">
      <c r="E2317" s="9"/>
    </row>
    <row r="2318" ht="12.75">
      <c r="E2318" s="9"/>
    </row>
    <row r="2319" ht="12.75">
      <c r="E2319" s="9"/>
    </row>
    <row r="2320" ht="12.75">
      <c r="E2320" s="9"/>
    </row>
    <row r="2321" ht="12.75">
      <c r="E2321" s="9"/>
    </row>
    <row r="2322" ht="12.75">
      <c r="E2322" s="9"/>
    </row>
    <row r="2323" ht="12.75">
      <c r="E2323" s="9"/>
    </row>
    <row r="2324" ht="12.75">
      <c r="E2324" s="9"/>
    </row>
    <row r="2325" ht="12.75">
      <c r="E2325" s="9"/>
    </row>
    <row r="2326" ht="12.75">
      <c r="E2326" s="9"/>
    </row>
    <row r="2327" ht="12.75">
      <c r="E2327" s="9"/>
    </row>
    <row r="2328" ht="12.75">
      <c r="E2328" s="9"/>
    </row>
    <row r="2329" ht="12.75">
      <c r="E2329" s="9"/>
    </row>
    <row r="2330" ht="12.75">
      <c r="E2330" s="9"/>
    </row>
    <row r="2331" ht="12.75">
      <c r="E2331" s="9"/>
    </row>
    <row r="2332" ht="12.75">
      <c r="E2332" s="9"/>
    </row>
    <row r="2333" ht="12.75">
      <c r="E2333" s="9"/>
    </row>
    <row r="2334" ht="12.75">
      <c r="E2334" s="9"/>
    </row>
    <row r="2335" ht="12.75">
      <c r="E2335" s="9"/>
    </row>
    <row r="2336" ht="12.75">
      <c r="E2336" s="9"/>
    </row>
    <row r="2337" ht="12.75">
      <c r="E2337" s="9"/>
    </row>
    <row r="2338" ht="12.75">
      <c r="E2338" s="9"/>
    </row>
    <row r="2339" ht="12.75">
      <c r="E2339" s="9"/>
    </row>
    <row r="2340" ht="12.75">
      <c r="E2340" s="9"/>
    </row>
    <row r="2341" ht="12.75">
      <c r="E2341" s="9"/>
    </row>
    <row r="2342" ht="12.75">
      <c r="E2342" s="9"/>
    </row>
    <row r="2343" ht="12.75">
      <c r="E2343" s="9"/>
    </row>
    <row r="2344" ht="12.75">
      <c r="E2344" s="9"/>
    </row>
    <row r="2345" ht="12.75">
      <c r="E2345" s="9"/>
    </row>
    <row r="2346" ht="12.75">
      <c r="E2346" s="9"/>
    </row>
    <row r="2347" ht="12.75">
      <c r="E2347" s="9"/>
    </row>
    <row r="2348" ht="12.75">
      <c r="E2348" s="9"/>
    </row>
    <row r="2349" ht="12.75">
      <c r="E2349" s="9"/>
    </row>
    <row r="2350" ht="12.75">
      <c r="E2350" s="9"/>
    </row>
    <row r="2351" ht="12.75">
      <c r="E2351" s="9"/>
    </row>
    <row r="2352" ht="12.75">
      <c r="E2352" s="9"/>
    </row>
    <row r="2353" ht="12.75">
      <c r="E2353" s="9"/>
    </row>
    <row r="2354" ht="12.75">
      <c r="E2354" s="9"/>
    </row>
    <row r="2355" ht="12.75">
      <c r="E2355" s="9"/>
    </row>
    <row r="2356" ht="12.75">
      <c r="E2356" s="9"/>
    </row>
    <row r="2357" ht="12.75">
      <c r="E2357" s="9"/>
    </row>
    <row r="2358" ht="12.75">
      <c r="E2358" s="9"/>
    </row>
    <row r="2359" ht="12.75">
      <c r="E2359" s="9"/>
    </row>
    <row r="2360" ht="12.75">
      <c r="E2360" s="9"/>
    </row>
    <row r="2361" ht="12.75">
      <c r="E2361" s="9"/>
    </row>
    <row r="2362" ht="12.75">
      <c r="E2362" s="9"/>
    </row>
    <row r="2363" ht="12.75">
      <c r="E2363" s="9"/>
    </row>
    <row r="2364" ht="12.75">
      <c r="E2364" s="9"/>
    </row>
    <row r="2365" ht="12.75">
      <c r="E2365" s="9"/>
    </row>
    <row r="2366" ht="12.75">
      <c r="E2366" s="9"/>
    </row>
    <row r="2367" ht="12.75">
      <c r="E2367" s="9"/>
    </row>
    <row r="2368" ht="12.75">
      <c r="E2368" s="9"/>
    </row>
    <row r="2369" ht="12.75">
      <c r="E2369" s="9"/>
    </row>
    <row r="2370" ht="12.75">
      <c r="E2370" s="9"/>
    </row>
    <row r="2371" ht="12.75">
      <c r="E2371" s="9"/>
    </row>
    <row r="2372" ht="12.75">
      <c r="E2372" s="9"/>
    </row>
    <row r="2373" ht="12.75">
      <c r="E2373" s="9"/>
    </row>
    <row r="2374" ht="12.75">
      <c r="E2374" s="9"/>
    </row>
    <row r="2375" ht="12.75">
      <c r="E2375" s="9"/>
    </row>
    <row r="2376" ht="12.75">
      <c r="E2376" s="9"/>
    </row>
    <row r="2377" ht="12.75">
      <c r="E2377" s="9"/>
    </row>
    <row r="2378" ht="12.75">
      <c r="E2378" s="9"/>
    </row>
    <row r="2379" ht="12.75">
      <c r="E2379" s="9"/>
    </row>
    <row r="2380" ht="12.75">
      <c r="E2380" s="9"/>
    </row>
    <row r="2381" ht="12.75">
      <c r="E2381" s="9"/>
    </row>
    <row r="2382" ht="12.75">
      <c r="E2382" s="9"/>
    </row>
    <row r="2383" ht="12.75">
      <c r="E2383" s="9"/>
    </row>
    <row r="2384" ht="12.75">
      <c r="E2384" s="9"/>
    </row>
    <row r="2385" ht="12.75">
      <c r="E2385" s="9"/>
    </row>
    <row r="2386" ht="12.75">
      <c r="E2386" s="9"/>
    </row>
    <row r="2387" ht="12.75">
      <c r="E2387" s="9"/>
    </row>
    <row r="2388" ht="12.75">
      <c r="E2388" s="9"/>
    </row>
    <row r="2389" ht="12.75">
      <c r="E2389" s="9"/>
    </row>
    <row r="2390" ht="12.75">
      <c r="E2390" s="9"/>
    </row>
    <row r="2391" ht="12.75">
      <c r="E2391" s="9"/>
    </row>
    <row r="2392" ht="12.75">
      <c r="E2392" s="9"/>
    </row>
    <row r="2393" ht="12.75">
      <c r="E2393" s="9"/>
    </row>
    <row r="2394" ht="12.75">
      <c r="E2394" s="9"/>
    </row>
    <row r="2395" ht="12.75">
      <c r="E2395" s="9"/>
    </row>
    <row r="2396" ht="12.75">
      <c r="E2396" s="9"/>
    </row>
    <row r="2397" ht="12.75">
      <c r="E2397" s="9"/>
    </row>
    <row r="2398" ht="12.75">
      <c r="E2398" s="9"/>
    </row>
    <row r="2399" ht="12.75">
      <c r="E2399" s="9"/>
    </row>
    <row r="2400" ht="12.75">
      <c r="E2400" s="9"/>
    </row>
    <row r="2401" ht="12.75">
      <c r="E2401" s="9"/>
    </row>
    <row r="2402" ht="12.75">
      <c r="E2402" s="9"/>
    </row>
    <row r="2403" ht="12.75">
      <c r="E2403" s="9"/>
    </row>
    <row r="2404" ht="12.75">
      <c r="E2404" s="9"/>
    </row>
    <row r="2405" ht="12.75">
      <c r="E2405" s="9"/>
    </row>
    <row r="2406" ht="12.75">
      <c r="E2406" s="9"/>
    </row>
    <row r="2407" ht="12.75">
      <c r="E2407" s="9"/>
    </row>
    <row r="2408" ht="12.75">
      <c r="E2408" s="9"/>
    </row>
    <row r="2409" ht="12.75">
      <c r="E2409" s="9"/>
    </row>
    <row r="2410" ht="12.75">
      <c r="E2410" s="9"/>
    </row>
    <row r="2411" ht="12.75">
      <c r="E2411" s="9"/>
    </row>
    <row r="2412" ht="12.75">
      <c r="E2412" s="9"/>
    </row>
    <row r="2413" ht="12.75">
      <c r="E2413" s="9"/>
    </row>
    <row r="2414" ht="12.75">
      <c r="E2414" s="9"/>
    </row>
    <row r="2415" ht="12.75">
      <c r="E2415" s="9"/>
    </row>
    <row r="2416" ht="12.75">
      <c r="E2416" s="9"/>
    </row>
    <row r="2417" ht="12.75">
      <c r="E2417" s="9"/>
    </row>
    <row r="2418" ht="12.75">
      <c r="E2418" s="9"/>
    </row>
    <row r="2419" ht="12.75">
      <c r="E2419" s="9"/>
    </row>
    <row r="2420" ht="12.75">
      <c r="E2420" s="9"/>
    </row>
    <row r="2421" ht="12.75">
      <c r="E2421" s="9"/>
    </row>
    <row r="2422" ht="12.75">
      <c r="E2422" s="9"/>
    </row>
    <row r="2423" ht="12.75">
      <c r="E2423" s="9"/>
    </row>
    <row r="2424" ht="12.75">
      <c r="E2424" s="9"/>
    </row>
    <row r="2425" ht="12.75">
      <c r="E2425" s="9"/>
    </row>
    <row r="2426" ht="12.75">
      <c r="E2426" s="9"/>
    </row>
    <row r="2427" ht="12.75">
      <c r="E2427" s="9"/>
    </row>
    <row r="2428" ht="12.75">
      <c r="E2428" s="9"/>
    </row>
    <row r="2429" ht="12.75">
      <c r="E2429" s="9"/>
    </row>
    <row r="2430" ht="12.75">
      <c r="E2430" s="9"/>
    </row>
    <row r="2431" ht="12.75">
      <c r="E2431" s="9"/>
    </row>
    <row r="2432" ht="12.75">
      <c r="E2432" s="9"/>
    </row>
    <row r="2433" ht="12.75">
      <c r="E2433" s="9"/>
    </row>
    <row r="2434" ht="12.75">
      <c r="E2434" s="9"/>
    </row>
    <row r="2435" ht="12.75">
      <c r="E2435" s="9"/>
    </row>
    <row r="2436" ht="12.75">
      <c r="E2436" s="9"/>
    </row>
    <row r="2437" ht="12.75">
      <c r="E2437" s="9"/>
    </row>
    <row r="2438" ht="12.75">
      <c r="E2438" s="9"/>
    </row>
    <row r="2439" ht="12.75">
      <c r="E2439" s="9"/>
    </row>
    <row r="2440" ht="12.75">
      <c r="E2440" s="9"/>
    </row>
    <row r="2441" ht="12.75">
      <c r="E2441" s="9"/>
    </row>
    <row r="2442" ht="12.75">
      <c r="E2442" s="9"/>
    </row>
    <row r="2443" ht="12.75">
      <c r="E2443" s="9"/>
    </row>
    <row r="2444" ht="12.75">
      <c r="E2444" s="9"/>
    </row>
    <row r="2445" ht="12.75">
      <c r="E2445" s="9"/>
    </row>
    <row r="2446" ht="12.75">
      <c r="E2446" s="9"/>
    </row>
    <row r="2447" ht="12.75">
      <c r="E2447" s="9"/>
    </row>
    <row r="2448" ht="12.75">
      <c r="E2448" s="9"/>
    </row>
    <row r="2449" ht="12.75">
      <c r="E2449" s="9"/>
    </row>
    <row r="2450" ht="12.75">
      <c r="E2450" s="9"/>
    </row>
    <row r="2451" ht="12.75">
      <c r="E2451" s="9"/>
    </row>
    <row r="2452" ht="12.75">
      <c r="E2452" s="9"/>
    </row>
    <row r="2453" ht="12.75">
      <c r="E2453" s="9"/>
    </row>
    <row r="2454" ht="12.75">
      <c r="E2454" s="9"/>
    </row>
    <row r="2455" ht="12.75">
      <c r="E2455" s="9"/>
    </row>
    <row r="2456" ht="12.75">
      <c r="E2456" s="9"/>
    </row>
    <row r="2457" ht="12.75">
      <c r="E2457" s="9"/>
    </row>
    <row r="2458" ht="12.75">
      <c r="E2458" s="9"/>
    </row>
    <row r="2459" ht="12.75">
      <c r="E2459" s="9"/>
    </row>
    <row r="2460" ht="12.75">
      <c r="E2460" s="9"/>
    </row>
    <row r="2461" ht="12.75">
      <c r="E2461" s="9"/>
    </row>
    <row r="2462" ht="12.75">
      <c r="E2462" s="9"/>
    </row>
    <row r="2463" ht="12.75">
      <c r="E2463" s="9"/>
    </row>
    <row r="2464" ht="12.75">
      <c r="E2464" s="9"/>
    </row>
    <row r="2465" ht="12.75">
      <c r="E2465" s="9"/>
    </row>
    <row r="2466" ht="12.75">
      <c r="E2466" s="9"/>
    </row>
    <row r="2467" ht="12.75">
      <c r="E2467" s="9"/>
    </row>
    <row r="2468" ht="12.75">
      <c r="E2468" s="9"/>
    </row>
    <row r="2469" ht="12.75">
      <c r="E2469" s="9"/>
    </row>
    <row r="2470" ht="12.75">
      <c r="E2470" s="9"/>
    </row>
    <row r="2471" ht="12.75">
      <c r="E2471" s="9"/>
    </row>
    <row r="2472" ht="12.75">
      <c r="E2472" s="9"/>
    </row>
    <row r="2473" ht="12.75">
      <c r="E2473" s="9"/>
    </row>
    <row r="2474" ht="12.75">
      <c r="E2474" s="9"/>
    </row>
    <row r="2475" ht="12.75">
      <c r="E2475" s="9"/>
    </row>
    <row r="2476" ht="12.75">
      <c r="E2476" s="9"/>
    </row>
    <row r="2477" ht="12.75">
      <c r="E2477" s="9"/>
    </row>
    <row r="2478" ht="12.75">
      <c r="E2478" s="9"/>
    </row>
    <row r="2479" ht="12.75">
      <c r="E2479" s="9"/>
    </row>
    <row r="2480" ht="12.75">
      <c r="E2480" s="9"/>
    </row>
    <row r="2481" ht="12.75">
      <c r="E2481" s="9"/>
    </row>
    <row r="2482" ht="12.75">
      <c r="E2482" s="9"/>
    </row>
    <row r="2483" ht="12.75">
      <c r="E2483" s="9"/>
    </row>
    <row r="2484" ht="12.75">
      <c r="E2484" s="9"/>
    </row>
    <row r="2485" ht="12.75">
      <c r="E2485" s="9"/>
    </row>
    <row r="2486" ht="12.75">
      <c r="E2486" s="9"/>
    </row>
    <row r="2487" ht="12.75">
      <c r="E2487" s="9"/>
    </row>
    <row r="2488" ht="12.75">
      <c r="E2488" s="9"/>
    </row>
    <row r="2489" ht="12.75">
      <c r="E2489" s="9"/>
    </row>
    <row r="2490" ht="12.75">
      <c r="E2490" s="9"/>
    </row>
    <row r="2491" ht="12.75">
      <c r="E2491" s="9"/>
    </row>
    <row r="2492" ht="12.75">
      <c r="E2492" s="9"/>
    </row>
    <row r="2493" ht="12.75">
      <c r="E2493" s="9"/>
    </row>
    <row r="2494" ht="12.75">
      <c r="E2494" s="9"/>
    </row>
    <row r="2495" ht="12.75">
      <c r="E2495" s="9"/>
    </row>
    <row r="2496" ht="12.75">
      <c r="E2496" s="9"/>
    </row>
    <row r="2497" ht="12.75">
      <c r="E2497" s="9"/>
    </row>
    <row r="2498" ht="12.75">
      <c r="E2498" s="9"/>
    </row>
    <row r="2499" ht="12.75">
      <c r="E2499" s="9"/>
    </row>
    <row r="2500" ht="12.75">
      <c r="E2500" s="9"/>
    </row>
    <row r="2501" ht="12.75">
      <c r="E2501" s="9"/>
    </row>
    <row r="2502" ht="12.75">
      <c r="E2502" s="9"/>
    </row>
    <row r="2503" ht="12.75">
      <c r="E2503" s="9"/>
    </row>
    <row r="2504" ht="12.75">
      <c r="E2504" s="9"/>
    </row>
    <row r="2505" ht="12.75">
      <c r="E2505" s="9"/>
    </row>
    <row r="2506" ht="12.75">
      <c r="E2506" s="9"/>
    </row>
    <row r="2507" ht="12.75">
      <c r="E2507" s="9"/>
    </row>
    <row r="2508" ht="12.75">
      <c r="E2508" s="9"/>
    </row>
    <row r="2509" ht="12.75">
      <c r="E2509" s="9"/>
    </row>
    <row r="2510" ht="12.75">
      <c r="E2510" s="9"/>
    </row>
    <row r="2511" ht="12.75">
      <c r="E2511" s="9"/>
    </row>
    <row r="2512" ht="12.75">
      <c r="E2512" s="9"/>
    </row>
    <row r="2513" ht="12.75">
      <c r="E2513" s="9"/>
    </row>
    <row r="2514" ht="12.75">
      <c r="E2514" s="9"/>
    </row>
    <row r="2515" ht="12.75">
      <c r="E2515" s="9"/>
    </row>
    <row r="2516" ht="12.75">
      <c r="E2516" s="9"/>
    </row>
    <row r="2517" ht="12.75">
      <c r="E2517" s="9"/>
    </row>
    <row r="2518" ht="12.75">
      <c r="E2518" s="9"/>
    </row>
    <row r="2519" ht="12.75">
      <c r="E2519" s="9"/>
    </row>
    <row r="2520" ht="12.75">
      <c r="E2520" s="9"/>
    </row>
    <row r="2521" ht="12.75">
      <c r="E2521" s="9"/>
    </row>
    <row r="2522" ht="12.75">
      <c r="E2522" s="9"/>
    </row>
    <row r="2523" ht="12.75">
      <c r="E2523" s="9"/>
    </row>
    <row r="2524" ht="12.75">
      <c r="E2524" s="9"/>
    </row>
    <row r="2525" ht="12.75">
      <c r="E2525" s="9"/>
    </row>
    <row r="2526" ht="12.75">
      <c r="E2526" s="9"/>
    </row>
    <row r="2527" ht="12.75">
      <c r="E2527" s="9"/>
    </row>
    <row r="2528" ht="12.75">
      <c r="E2528" s="9"/>
    </row>
    <row r="2529" ht="12.75">
      <c r="E2529" s="9"/>
    </row>
    <row r="2530" ht="12.75">
      <c r="E2530" s="9"/>
    </row>
    <row r="2531" ht="12.75">
      <c r="E2531" s="9"/>
    </row>
    <row r="2532" ht="12.75">
      <c r="E2532" s="9"/>
    </row>
    <row r="2533" ht="12.75">
      <c r="E2533" s="9"/>
    </row>
    <row r="2534" ht="12.75">
      <c r="E2534" s="9"/>
    </row>
    <row r="2535" ht="12.75">
      <c r="E2535" s="9"/>
    </row>
    <row r="2536" ht="12.75">
      <c r="E2536" s="9"/>
    </row>
    <row r="2537" ht="12.75">
      <c r="E2537" s="9"/>
    </row>
    <row r="2538" ht="12.75">
      <c r="E2538" s="9"/>
    </row>
    <row r="2539" ht="12.75">
      <c r="E2539" s="9"/>
    </row>
    <row r="2540" ht="12.75">
      <c r="E2540" s="9"/>
    </row>
    <row r="2541" ht="12.75">
      <c r="E2541" s="9"/>
    </row>
    <row r="2542" ht="12.75">
      <c r="E2542" s="9"/>
    </row>
    <row r="2543" ht="12.75">
      <c r="E2543" s="9"/>
    </row>
    <row r="2544" ht="12.75">
      <c r="E2544" s="9"/>
    </row>
    <row r="2545" ht="12.75">
      <c r="E2545" s="9"/>
    </row>
    <row r="2546" ht="12.75">
      <c r="E2546" s="9"/>
    </row>
    <row r="2547" ht="12.75">
      <c r="E2547" s="9"/>
    </row>
    <row r="2548" ht="12.75">
      <c r="E2548" s="9"/>
    </row>
    <row r="2549" ht="12.75">
      <c r="E2549" s="9"/>
    </row>
    <row r="2550" ht="12.75">
      <c r="E2550" s="9"/>
    </row>
    <row r="2551" ht="12.75">
      <c r="E2551" s="9"/>
    </row>
    <row r="2552" ht="12.75">
      <c r="E2552" s="9"/>
    </row>
    <row r="2553" ht="12.75">
      <c r="E2553" s="9"/>
    </row>
    <row r="2554" ht="12.75">
      <c r="E2554" s="9"/>
    </row>
    <row r="2555" ht="12.75">
      <c r="E2555" s="9"/>
    </row>
    <row r="2556" ht="12.75">
      <c r="E2556" s="9"/>
    </row>
    <row r="2557" ht="12.75">
      <c r="E2557" s="9"/>
    </row>
    <row r="2558" ht="12.75">
      <c r="E2558" s="9"/>
    </row>
    <row r="2559" ht="12.75">
      <c r="E2559" s="9"/>
    </row>
    <row r="2560" ht="12.75">
      <c r="E2560" s="9"/>
    </row>
    <row r="2561" ht="12.75">
      <c r="E2561" s="9"/>
    </row>
    <row r="2562" ht="12.75">
      <c r="E2562" s="9"/>
    </row>
    <row r="2563" ht="12.75">
      <c r="E2563" s="9"/>
    </row>
    <row r="2564" ht="12.75">
      <c r="E2564" s="9"/>
    </row>
    <row r="2565" ht="12.75">
      <c r="E2565" s="9"/>
    </row>
    <row r="2566" ht="12.75">
      <c r="E2566" s="9"/>
    </row>
    <row r="2567" ht="12.75">
      <c r="E2567" s="9"/>
    </row>
    <row r="2568" ht="12.75">
      <c r="E2568" s="9"/>
    </row>
    <row r="2569" ht="12.75">
      <c r="E2569" s="9"/>
    </row>
    <row r="2570" ht="12.75">
      <c r="E2570" s="9"/>
    </row>
    <row r="2571" ht="12.75">
      <c r="E2571" s="9"/>
    </row>
    <row r="2572" ht="12.75">
      <c r="E2572" s="9"/>
    </row>
    <row r="2573" ht="12.75">
      <c r="E2573" s="9"/>
    </row>
    <row r="2574" ht="12.75">
      <c r="E2574" s="9"/>
    </row>
    <row r="2575" ht="12.75">
      <c r="E2575" s="9"/>
    </row>
    <row r="2576" ht="12.75">
      <c r="E2576" s="9"/>
    </row>
    <row r="2577" ht="12.75">
      <c r="E2577" s="9"/>
    </row>
    <row r="2578" ht="12.75">
      <c r="E2578" s="9"/>
    </row>
    <row r="2579" ht="12.75">
      <c r="E2579" s="9"/>
    </row>
    <row r="2580" ht="12.75">
      <c r="E2580" s="9"/>
    </row>
    <row r="2581" ht="12.75">
      <c r="E2581" s="9"/>
    </row>
    <row r="2582" ht="12.75">
      <c r="E2582" s="9"/>
    </row>
    <row r="2583" ht="12.75">
      <c r="E2583" s="9"/>
    </row>
    <row r="2584" ht="12.75">
      <c r="E2584" s="9"/>
    </row>
    <row r="2585" ht="12.75">
      <c r="E2585" s="9"/>
    </row>
    <row r="2586" ht="12.75">
      <c r="E2586" s="9"/>
    </row>
    <row r="2587" ht="12.75">
      <c r="E2587" s="9"/>
    </row>
    <row r="2588" ht="12.75">
      <c r="E2588" s="9"/>
    </row>
    <row r="2589" ht="12.75">
      <c r="E2589" s="9"/>
    </row>
    <row r="2590" ht="12.75">
      <c r="E2590" s="9"/>
    </row>
    <row r="2591" ht="12.75">
      <c r="E2591" s="9"/>
    </row>
    <row r="2592" ht="12.75">
      <c r="E2592" s="9"/>
    </row>
    <row r="2593" ht="12.75">
      <c r="E2593" s="9"/>
    </row>
    <row r="2594" ht="12.75">
      <c r="E2594" s="9"/>
    </row>
    <row r="2595" ht="12.75">
      <c r="E2595" s="9"/>
    </row>
    <row r="2596" ht="12.75">
      <c r="E2596" s="9"/>
    </row>
    <row r="2597" ht="12.75">
      <c r="E2597" s="9"/>
    </row>
    <row r="2598" ht="12.75">
      <c r="E2598" s="9"/>
    </row>
    <row r="2599" ht="12.75">
      <c r="E2599" s="9"/>
    </row>
    <row r="2600" ht="12.75">
      <c r="E2600" s="9"/>
    </row>
    <row r="2601" ht="12.75">
      <c r="E2601" s="9"/>
    </row>
    <row r="2602" ht="12.75">
      <c r="E2602" s="9"/>
    </row>
    <row r="2603" ht="12.75">
      <c r="E2603" s="9"/>
    </row>
    <row r="2604" ht="12.75">
      <c r="E2604" s="9"/>
    </row>
    <row r="2605" ht="12.75">
      <c r="E2605" s="9"/>
    </row>
    <row r="2606" ht="12.75">
      <c r="E2606" s="9"/>
    </row>
    <row r="2607" ht="12.75">
      <c r="E2607" s="9"/>
    </row>
    <row r="2608" ht="12.75">
      <c r="E2608" s="9"/>
    </row>
    <row r="2609" ht="12.75">
      <c r="E2609" s="9"/>
    </row>
    <row r="2610" ht="12.75">
      <c r="E2610" s="9"/>
    </row>
    <row r="2611" ht="12.75">
      <c r="E2611" s="9"/>
    </row>
    <row r="2612" ht="12.75">
      <c r="E2612" s="9"/>
    </row>
    <row r="2613" ht="12.75">
      <c r="E2613" s="9"/>
    </row>
    <row r="2614" ht="12.75">
      <c r="E2614" s="9"/>
    </row>
    <row r="2615" ht="12.75">
      <c r="E2615" s="9"/>
    </row>
    <row r="2616" ht="12.75">
      <c r="E2616" s="9"/>
    </row>
    <row r="2617" ht="12.75">
      <c r="E2617" s="9"/>
    </row>
    <row r="2618" ht="12.75">
      <c r="E2618" s="9"/>
    </row>
    <row r="2619" ht="12.75">
      <c r="E2619" s="9"/>
    </row>
    <row r="2620" ht="12.75">
      <c r="E2620" s="9"/>
    </row>
    <row r="2621" ht="12.75">
      <c r="E2621" s="9"/>
    </row>
    <row r="2622" ht="12.75">
      <c r="E2622" s="9"/>
    </row>
    <row r="2623" ht="12.75">
      <c r="E2623" s="9"/>
    </row>
    <row r="2624" ht="12.75">
      <c r="E2624" s="9"/>
    </row>
    <row r="2625" ht="12.75">
      <c r="E2625" s="9"/>
    </row>
    <row r="2626" ht="12.75">
      <c r="E2626" s="9"/>
    </row>
    <row r="2627" ht="12.75">
      <c r="E2627" s="9"/>
    </row>
    <row r="2628" ht="12.75">
      <c r="E2628" s="9"/>
    </row>
    <row r="2629" ht="12.75">
      <c r="E2629" s="9"/>
    </row>
    <row r="2630" ht="12.75">
      <c r="E2630" s="9"/>
    </row>
    <row r="2631" ht="12.75">
      <c r="E2631" s="9"/>
    </row>
    <row r="2632" ht="12.75">
      <c r="E2632" s="9"/>
    </row>
    <row r="2633" ht="12.75">
      <c r="E2633" s="9"/>
    </row>
    <row r="2634" ht="12.75">
      <c r="E2634" s="9"/>
    </row>
    <row r="2635" ht="12.75">
      <c r="E2635" s="9"/>
    </row>
    <row r="2636" ht="12.75">
      <c r="E2636" s="9"/>
    </row>
    <row r="2637" ht="12.75">
      <c r="E2637" s="9"/>
    </row>
    <row r="2638" ht="12.75">
      <c r="E2638" s="9"/>
    </row>
    <row r="2639" ht="12.75">
      <c r="E2639" s="9"/>
    </row>
    <row r="2640" ht="12.75">
      <c r="E2640" s="9"/>
    </row>
    <row r="2641" ht="12.75">
      <c r="E2641" s="9"/>
    </row>
    <row r="2642" ht="12.75">
      <c r="E2642" s="9"/>
    </row>
    <row r="2643" ht="12.75">
      <c r="E2643" s="9"/>
    </row>
    <row r="2644" ht="12.75">
      <c r="E2644" s="9"/>
    </row>
    <row r="2645" ht="12.75">
      <c r="E2645" s="9"/>
    </row>
    <row r="2646" ht="12.75">
      <c r="E2646" s="9"/>
    </row>
    <row r="2647" ht="12.75">
      <c r="E2647" s="9"/>
    </row>
    <row r="2648" ht="12.75">
      <c r="E2648" s="9"/>
    </row>
    <row r="2649" ht="12.75">
      <c r="E2649" s="9"/>
    </row>
    <row r="2650" ht="12.75">
      <c r="E2650" s="9"/>
    </row>
    <row r="2651" ht="12.75">
      <c r="E2651" s="9"/>
    </row>
    <row r="2652" ht="12.75">
      <c r="E2652" s="9"/>
    </row>
    <row r="2653" ht="12.75">
      <c r="E2653" s="9"/>
    </row>
    <row r="2654" ht="12.75">
      <c r="E2654" s="9"/>
    </row>
    <row r="2655" ht="12.75">
      <c r="E2655" s="9"/>
    </row>
    <row r="2656" ht="12.75">
      <c r="E2656" s="9"/>
    </row>
    <row r="2657" ht="12.75">
      <c r="E2657" s="9"/>
    </row>
    <row r="2658" ht="12.75">
      <c r="E2658" s="9"/>
    </row>
    <row r="2659" ht="12.75">
      <c r="E2659" s="9"/>
    </row>
    <row r="2660" ht="12.75">
      <c r="E2660" s="9"/>
    </row>
    <row r="2661" ht="12.75">
      <c r="E2661" s="9"/>
    </row>
    <row r="2662" ht="12.75">
      <c r="E2662" s="9"/>
    </row>
    <row r="2663" ht="12.75">
      <c r="E2663" s="9"/>
    </row>
    <row r="2664" ht="12.75">
      <c r="E2664" s="9"/>
    </row>
    <row r="2665" ht="12.75">
      <c r="E2665" s="9"/>
    </row>
    <row r="2666" ht="12.75">
      <c r="E2666" s="9"/>
    </row>
    <row r="2667" ht="12.75">
      <c r="E2667" s="9"/>
    </row>
    <row r="2668" ht="12.75">
      <c r="E2668" s="9"/>
    </row>
    <row r="2669" ht="12.75">
      <c r="E2669" s="9"/>
    </row>
    <row r="2670" ht="12.75">
      <c r="E2670" s="9"/>
    </row>
    <row r="2671" ht="12.75">
      <c r="E2671" s="9"/>
    </row>
    <row r="2672" ht="12.75">
      <c r="E2672" s="9"/>
    </row>
    <row r="2673" ht="12.75">
      <c r="E2673" s="9"/>
    </row>
    <row r="2674" ht="12.75">
      <c r="E2674" s="9"/>
    </row>
    <row r="2675" ht="12.75">
      <c r="E2675" s="9"/>
    </row>
    <row r="2676" ht="12.75">
      <c r="E2676" s="9"/>
    </row>
    <row r="2677" ht="12.75">
      <c r="E2677" s="9"/>
    </row>
    <row r="2678" ht="12.75">
      <c r="E2678" s="9"/>
    </row>
    <row r="2679" ht="12.75">
      <c r="E2679" s="9"/>
    </row>
    <row r="2680" ht="12.75">
      <c r="E2680" s="9"/>
    </row>
    <row r="2681" ht="12.75">
      <c r="E2681" s="9"/>
    </row>
    <row r="2682" ht="12.75">
      <c r="E2682" s="9"/>
    </row>
    <row r="2683" ht="12.75">
      <c r="E2683" s="9"/>
    </row>
    <row r="2684" ht="12.75">
      <c r="E2684" s="9"/>
    </row>
    <row r="2685" ht="12.75">
      <c r="E2685" s="9"/>
    </row>
    <row r="2686" ht="12.75">
      <c r="E2686" s="9"/>
    </row>
    <row r="2687" ht="12.75">
      <c r="E2687" s="9"/>
    </row>
    <row r="2688" ht="12.75">
      <c r="E2688" s="9"/>
    </row>
    <row r="2689" ht="12.75">
      <c r="E2689" s="9"/>
    </row>
    <row r="2690" ht="12.75">
      <c r="E2690" s="9"/>
    </row>
    <row r="2691" ht="12.75">
      <c r="E2691" s="9"/>
    </row>
    <row r="2692" ht="12.75">
      <c r="E2692" s="9"/>
    </row>
    <row r="2693" ht="12.75">
      <c r="E2693" s="9"/>
    </row>
    <row r="2694" ht="12.75">
      <c r="E2694" s="9"/>
    </row>
    <row r="2695" ht="12.75">
      <c r="E2695" s="9"/>
    </row>
    <row r="2696" ht="12.75">
      <c r="E2696" s="9"/>
    </row>
    <row r="2697" ht="12.75">
      <c r="E2697" s="9"/>
    </row>
    <row r="2698" ht="12.75">
      <c r="E2698" s="9"/>
    </row>
    <row r="2699" ht="12.75">
      <c r="E2699" s="9"/>
    </row>
    <row r="2700" ht="12.75">
      <c r="E2700" s="9"/>
    </row>
    <row r="2701" ht="12.75">
      <c r="E2701" s="9"/>
    </row>
    <row r="2702" ht="12.75">
      <c r="E2702" s="9"/>
    </row>
    <row r="2703" ht="12.75">
      <c r="E2703" s="9"/>
    </row>
    <row r="2704" ht="12.75">
      <c r="E2704" s="9"/>
    </row>
    <row r="2705" ht="12.75">
      <c r="E2705" s="9"/>
    </row>
    <row r="2706" ht="12.75">
      <c r="E2706" s="9"/>
    </row>
    <row r="2707" ht="12.75">
      <c r="E2707" s="9"/>
    </row>
    <row r="2708" ht="12.75">
      <c r="E2708" s="9"/>
    </row>
    <row r="2709" ht="12.75">
      <c r="E2709" s="9"/>
    </row>
    <row r="2710" ht="12.75">
      <c r="E2710" s="9"/>
    </row>
    <row r="2711" ht="12.75">
      <c r="E2711" s="9"/>
    </row>
    <row r="2712" ht="12.75">
      <c r="E2712" s="9"/>
    </row>
    <row r="2713" ht="12.75">
      <c r="E2713" s="9"/>
    </row>
    <row r="2714" ht="12.75">
      <c r="E2714" s="9"/>
    </row>
    <row r="2715" ht="12.75">
      <c r="E2715" s="9"/>
    </row>
    <row r="2716" ht="12.75">
      <c r="E2716" s="9"/>
    </row>
    <row r="2717" ht="12.75">
      <c r="E2717" s="9"/>
    </row>
    <row r="2718" ht="12.75">
      <c r="E2718" s="9"/>
    </row>
    <row r="2719" ht="12.75">
      <c r="E2719" s="9"/>
    </row>
    <row r="2720" ht="12.75">
      <c r="E2720" s="9"/>
    </row>
    <row r="2721" ht="12.75">
      <c r="E2721" s="9"/>
    </row>
    <row r="2722" ht="12.75">
      <c r="E2722" s="9"/>
    </row>
    <row r="2723" ht="12.75">
      <c r="E2723" s="9"/>
    </row>
    <row r="2724" ht="12.75">
      <c r="E2724" s="9"/>
    </row>
    <row r="2725" ht="12.75">
      <c r="E2725" s="9"/>
    </row>
    <row r="2726" ht="12.75">
      <c r="E2726" s="9"/>
    </row>
    <row r="2727" ht="12.75">
      <c r="E2727" s="9"/>
    </row>
    <row r="2728" ht="12.75">
      <c r="E2728" s="9"/>
    </row>
    <row r="2729" ht="12.75">
      <c r="E2729" s="9"/>
    </row>
    <row r="2730" ht="12.75">
      <c r="E2730" s="9"/>
    </row>
    <row r="2731" ht="12.75">
      <c r="E2731" s="9"/>
    </row>
    <row r="2732" ht="12.75">
      <c r="E2732" s="9"/>
    </row>
    <row r="2733" ht="12.75">
      <c r="E2733" s="9"/>
    </row>
    <row r="2734" ht="12.75">
      <c r="E2734" s="9"/>
    </row>
    <row r="2735" ht="12.75">
      <c r="E2735" s="9"/>
    </row>
    <row r="2736" ht="12.75">
      <c r="E2736" s="9"/>
    </row>
    <row r="2737" ht="12.75">
      <c r="E2737" s="9"/>
    </row>
    <row r="2738" ht="12.75">
      <c r="E2738" s="9"/>
    </row>
    <row r="2739" ht="12.75">
      <c r="E2739" s="9"/>
    </row>
    <row r="2740" ht="12.75">
      <c r="E2740" s="9"/>
    </row>
    <row r="2741" ht="12.75">
      <c r="E2741" s="9"/>
    </row>
    <row r="2742" ht="12.75">
      <c r="E2742" s="9"/>
    </row>
    <row r="2743" ht="12.75">
      <c r="E2743" s="9"/>
    </row>
    <row r="2744" ht="12.75">
      <c r="E2744" s="9"/>
    </row>
    <row r="2745" ht="12.75">
      <c r="E2745" s="9"/>
    </row>
    <row r="2746" ht="12.75">
      <c r="E2746" s="9"/>
    </row>
    <row r="2747" ht="12.75">
      <c r="E2747" s="9"/>
    </row>
    <row r="2748" ht="12.75">
      <c r="E2748" s="9"/>
    </row>
    <row r="2749" ht="12.75">
      <c r="E2749" s="9"/>
    </row>
    <row r="2750" ht="12.75">
      <c r="E2750" s="9"/>
    </row>
    <row r="2751" ht="12.75">
      <c r="E2751" s="9"/>
    </row>
    <row r="2752" ht="12.75">
      <c r="E2752" s="9"/>
    </row>
    <row r="2753" ht="12.75">
      <c r="E2753" s="9"/>
    </row>
    <row r="2754" ht="12.75">
      <c r="E2754" s="9"/>
    </row>
    <row r="2755" ht="12.75">
      <c r="E2755" s="9"/>
    </row>
    <row r="2756" ht="12.75">
      <c r="E2756" s="9"/>
    </row>
    <row r="2757" ht="12.75">
      <c r="E2757" s="9"/>
    </row>
    <row r="2758" ht="12.75">
      <c r="E2758" s="9"/>
    </row>
    <row r="2759" ht="12.75">
      <c r="E2759" s="9"/>
    </row>
    <row r="2760" ht="12.75">
      <c r="E2760" s="9"/>
    </row>
    <row r="2761" ht="12.75">
      <c r="E2761" s="9"/>
    </row>
    <row r="2762" ht="12.75">
      <c r="E2762" s="9"/>
    </row>
    <row r="2763" ht="12.75">
      <c r="E2763" s="9"/>
    </row>
    <row r="2764" ht="12.75">
      <c r="E2764" s="9"/>
    </row>
    <row r="2765" ht="12.75">
      <c r="E2765" s="9"/>
    </row>
    <row r="2766" ht="12.75">
      <c r="E2766" s="9"/>
    </row>
    <row r="2767" ht="12.75">
      <c r="E2767" s="9"/>
    </row>
    <row r="2768" ht="12.75">
      <c r="E2768" s="9"/>
    </row>
    <row r="2769" ht="12.75">
      <c r="E2769" s="9"/>
    </row>
    <row r="2770" ht="12.75">
      <c r="E2770" s="9"/>
    </row>
    <row r="2771" ht="12.75">
      <c r="E2771" s="9"/>
    </row>
    <row r="2772" ht="12.75">
      <c r="E2772" s="9"/>
    </row>
    <row r="2773" ht="12.75">
      <c r="E2773" s="9"/>
    </row>
    <row r="2774" ht="12.75">
      <c r="E2774" s="9"/>
    </row>
    <row r="2775" ht="12.75">
      <c r="E2775" s="9"/>
    </row>
    <row r="2776" ht="12.75">
      <c r="E2776" s="9"/>
    </row>
    <row r="2777" ht="12.75">
      <c r="E2777" s="9"/>
    </row>
    <row r="2778" ht="12.75">
      <c r="E2778" s="9"/>
    </row>
    <row r="2779" ht="12.75">
      <c r="E2779" s="9"/>
    </row>
    <row r="2780" ht="12.75">
      <c r="E2780" s="9"/>
    </row>
    <row r="2781" ht="12.75">
      <c r="E2781" s="9"/>
    </row>
    <row r="2782" ht="12.75">
      <c r="E2782" s="9"/>
    </row>
    <row r="2783" ht="12.75">
      <c r="E2783" s="9"/>
    </row>
    <row r="2784" ht="12.75">
      <c r="E2784" s="9"/>
    </row>
    <row r="2785" ht="12.75">
      <c r="E2785" s="9"/>
    </row>
    <row r="2786" ht="12.75">
      <c r="E2786" s="9"/>
    </row>
    <row r="2787" ht="12.75">
      <c r="E2787" s="9"/>
    </row>
    <row r="2788" ht="12.75">
      <c r="E2788" s="9"/>
    </row>
    <row r="2789" ht="12.75">
      <c r="E2789" s="9"/>
    </row>
    <row r="2790" ht="12.75">
      <c r="E2790" s="9"/>
    </row>
    <row r="2791" ht="12.75">
      <c r="E2791" s="9"/>
    </row>
    <row r="2792" ht="12.75">
      <c r="E2792" s="9"/>
    </row>
    <row r="2793" ht="12.75">
      <c r="E2793" s="9"/>
    </row>
    <row r="2794" ht="12.75">
      <c r="E2794" s="9"/>
    </row>
    <row r="2795" ht="12.75">
      <c r="E2795" s="9"/>
    </row>
    <row r="2796" ht="12.75">
      <c r="E2796" s="9"/>
    </row>
    <row r="2797" ht="12.75">
      <c r="E2797" s="9"/>
    </row>
    <row r="2798" ht="12.75">
      <c r="E2798" s="9"/>
    </row>
    <row r="2799" ht="12.75">
      <c r="E2799" s="9"/>
    </row>
    <row r="2800" ht="12.75">
      <c r="E2800" s="9"/>
    </row>
    <row r="2801" ht="12.75">
      <c r="E2801" s="9"/>
    </row>
    <row r="2802" ht="12.75">
      <c r="E2802" s="9"/>
    </row>
    <row r="2803" ht="12.75">
      <c r="E2803" s="9"/>
    </row>
    <row r="2804" ht="12.75">
      <c r="E2804" s="9"/>
    </row>
    <row r="2805" ht="12.75">
      <c r="E2805" s="9"/>
    </row>
    <row r="2806" ht="12.75">
      <c r="E2806" s="9"/>
    </row>
    <row r="2807" ht="12.75">
      <c r="E2807" s="9"/>
    </row>
    <row r="2808" ht="12.75">
      <c r="E2808" s="9"/>
    </row>
    <row r="2809" ht="12.75">
      <c r="E2809" s="9"/>
    </row>
    <row r="2810" ht="12.75">
      <c r="E2810" s="9"/>
    </row>
    <row r="2811" ht="12.75">
      <c r="E2811" s="9"/>
    </row>
    <row r="2812" ht="12.75">
      <c r="E2812" s="9"/>
    </row>
    <row r="2813" ht="12.75">
      <c r="E2813" s="9"/>
    </row>
    <row r="2814" ht="12.75">
      <c r="E2814" s="9"/>
    </row>
    <row r="2815" ht="12.75">
      <c r="E2815" s="9"/>
    </row>
    <row r="2816" ht="12.75">
      <c r="E2816" s="9"/>
    </row>
    <row r="2817" ht="12.75">
      <c r="E2817" s="9"/>
    </row>
    <row r="2818" ht="12.75">
      <c r="E2818" s="9"/>
    </row>
    <row r="2819" ht="12.75">
      <c r="E2819" s="9"/>
    </row>
    <row r="2820" ht="12.75">
      <c r="E2820" s="9"/>
    </row>
    <row r="2821" ht="12.75">
      <c r="E2821" s="9"/>
    </row>
    <row r="2822" ht="12.75">
      <c r="E2822" s="9"/>
    </row>
    <row r="2823" ht="12.75">
      <c r="E2823" s="9"/>
    </row>
    <row r="2824" ht="12.75">
      <c r="E2824" s="9"/>
    </row>
    <row r="2825" ht="12.75">
      <c r="E2825" s="9"/>
    </row>
    <row r="2826" ht="12.75">
      <c r="E2826" s="9"/>
    </row>
    <row r="2827" ht="12.75">
      <c r="E2827" s="9"/>
    </row>
    <row r="2828" ht="12.75">
      <c r="E2828" s="9"/>
    </row>
    <row r="2829" ht="12.75">
      <c r="E2829" s="9"/>
    </row>
    <row r="2830" ht="12.75">
      <c r="E2830" s="9"/>
    </row>
    <row r="2831" ht="12.75">
      <c r="E2831" s="9"/>
    </row>
    <row r="2832" ht="12.75">
      <c r="E2832" s="9"/>
    </row>
    <row r="2833" ht="12.75">
      <c r="E2833" s="9"/>
    </row>
    <row r="2834" ht="12.75">
      <c r="E2834" s="9"/>
    </row>
    <row r="2835" ht="12.75">
      <c r="E2835" s="9"/>
    </row>
    <row r="2836" ht="12.75">
      <c r="E2836" s="9"/>
    </row>
    <row r="2837" ht="12.75">
      <c r="E2837" s="9"/>
    </row>
    <row r="2838" ht="12.75">
      <c r="E2838" s="9"/>
    </row>
    <row r="2839" ht="12.75">
      <c r="E2839" s="9"/>
    </row>
    <row r="2840" ht="12.75">
      <c r="E2840" s="9"/>
    </row>
    <row r="2841" ht="12.75">
      <c r="E2841" s="9"/>
    </row>
    <row r="2842" ht="12.75">
      <c r="E2842" s="9"/>
    </row>
    <row r="2843" ht="12.75">
      <c r="E2843" s="9"/>
    </row>
    <row r="2844" ht="12.75">
      <c r="E2844" s="9"/>
    </row>
    <row r="2845" ht="12.75">
      <c r="E2845" s="9"/>
    </row>
    <row r="2846" ht="12.75">
      <c r="E2846" s="9"/>
    </row>
    <row r="2847" ht="12.75">
      <c r="E2847" s="9"/>
    </row>
    <row r="2848" ht="12.75">
      <c r="E2848" s="9"/>
    </row>
    <row r="2849" ht="12.75">
      <c r="E2849" s="9"/>
    </row>
    <row r="2850" ht="12.75">
      <c r="E2850" s="9"/>
    </row>
    <row r="2851" ht="12.75">
      <c r="E2851" s="9"/>
    </row>
    <row r="2852" ht="12.75">
      <c r="E2852" s="9"/>
    </row>
    <row r="2853" ht="12.75">
      <c r="E2853" s="9"/>
    </row>
    <row r="2854" ht="12.75">
      <c r="E2854" s="9"/>
    </row>
    <row r="2855" ht="12.75">
      <c r="E2855" s="9"/>
    </row>
    <row r="2856" ht="12.75">
      <c r="E2856" s="9"/>
    </row>
    <row r="2857" ht="12.75">
      <c r="E2857" s="9"/>
    </row>
    <row r="2858" ht="12.75">
      <c r="E2858" s="9"/>
    </row>
    <row r="2859" ht="12.75">
      <c r="E2859" s="9"/>
    </row>
    <row r="2860" ht="12.75">
      <c r="E2860" s="9"/>
    </row>
    <row r="2861" ht="12.75">
      <c r="E2861" s="9"/>
    </row>
    <row r="2862" ht="12.75">
      <c r="E2862" s="9"/>
    </row>
    <row r="2863" ht="12.75">
      <c r="E2863" s="9"/>
    </row>
    <row r="2864" ht="12.75">
      <c r="E2864" s="9"/>
    </row>
    <row r="2865" ht="12.75">
      <c r="E2865" s="9"/>
    </row>
    <row r="2866" ht="12.75">
      <c r="E2866" s="9"/>
    </row>
    <row r="2867" ht="12.75">
      <c r="E2867" s="9"/>
    </row>
    <row r="2868" ht="12.75">
      <c r="E2868" s="9"/>
    </row>
    <row r="2869" ht="12.75">
      <c r="E2869" s="9"/>
    </row>
    <row r="2870" ht="12.75">
      <c r="E2870" s="9"/>
    </row>
    <row r="2871" ht="12.75">
      <c r="E2871" s="9"/>
    </row>
    <row r="2872" ht="12.75">
      <c r="E2872" s="9"/>
    </row>
    <row r="2873" ht="12.75">
      <c r="E2873" s="9"/>
    </row>
    <row r="2874" ht="12.75">
      <c r="E2874" s="9"/>
    </row>
    <row r="2875" ht="12.75">
      <c r="E2875" s="9"/>
    </row>
    <row r="2876" ht="12.75">
      <c r="E2876" s="9"/>
    </row>
    <row r="2877" ht="12.75">
      <c r="E2877" s="9"/>
    </row>
    <row r="2878" ht="12.75">
      <c r="E2878" s="9"/>
    </row>
    <row r="2879" ht="12.75">
      <c r="E2879" s="9"/>
    </row>
    <row r="2880" ht="12.75">
      <c r="E2880" s="9"/>
    </row>
    <row r="2881" ht="12.75">
      <c r="E2881" s="9"/>
    </row>
    <row r="2882" ht="12.75">
      <c r="E2882" s="9"/>
    </row>
    <row r="2883" ht="12.75">
      <c r="E2883" s="9"/>
    </row>
    <row r="2884" ht="12.75">
      <c r="E2884" s="9"/>
    </row>
    <row r="2885" ht="12.75">
      <c r="E2885" s="9"/>
    </row>
    <row r="2886" ht="12.75">
      <c r="E2886" s="9"/>
    </row>
    <row r="2887" ht="12.75">
      <c r="E2887" s="9"/>
    </row>
    <row r="2888" ht="12.75">
      <c r="E2888" s="9"/>
    </row>
    <row r="2889" ht="12.75">
      <c r="E2889" s="9"/>
    </row>
    <row r="2890" ht="12.75">
      <c r="E2890" s="9"/>
    </row>
    <row r="2891" ht="12.75">
      <c r="E2891" s="9"/>
    </row>
    <row r="2892" ht="12.75">
      <c r="E2892" s="9"/>
    </row>
    <row r="2893" ht="12.75">
      <c r="E2893" s="9"/>
    </row>
    <row r="2894" ht="12.75">
      <c r="E2894" s="9"/>
    </row>
    <row r="2895" ht="12.75">
      <c r="E2895" s="9"/>
    </row>
    <row r="2896" ht="12.75">
      <c r="E2896" s="9"/>
    </row>
    <row r="2897" ht="12.75">
      <c r="E2897" s="9"/>
    </row>
    <row r="2898" ht="12.75">
      <c r="E2898" s="9"/>
    </row>
    <row r="2899" ht="12.75">
      <c r="E2899" s="9"/>
    </row>
    <row r="2900" ht="12.75">
      <c r="E2900" s="9"/>
    </row>
    <row r="2901" ht="12.75">
      <c r="E2901" s="9"/>
    </row>
    <row r="2902" ht="12.75">
      <c r="E2902" s="9"/>
    </row>
    <row r="2903" ht="12.75">
      <c r="E2903" s="9"/>
    </row>
    <row r="2904" ht="12.75">
      <c r="E2904" s="9"/>
    </row>
    <row r="2905" ht="12.75">
      <c r="E2905" s="9"/>
    </row>
    <row r="2906" ht="12.75">
      <c r="E2906" s="9"/>
    </row>
    <row r="2907" ht="12.75">
      <c r="E2907" s="9"/>
    </row>
    <row r="2908" ht="12.75">
      <c r="E2908" s="9"/>
    </row>
    <row r="2909" ht="12.75">
      <c r="E2909" s="9"/>
    </row>
    <row r="2910" ht="12.75">
      <c r="E2910" s="9"/>
    </row>
    <row r="2911" ht="12.75">
      <c r="E2911" s="9"/>
    </row>
    <row r="2912" ht="12.75">
      <c r="E2912" s="9"/>
    </row>
    <row r="2913" ht="12.75">
      <c r="E2913" s="9"/>
    </row>
    <row r="2914" ht="12.75">
      <c r="E2914" s="9"/>
    </row>
    <row r="2915" ht="12.75">
      <c r="E2915" s="9"/>
    </row>
    <row r="2916" ht="12.75">
      <c r="E2916" s="9"/>
    </row>
    <row r="2917" ht="12.75">
      <c r="E2917" s="9"/>
    </row>
    <row r="2918" ht="12.75">
      <c r="E2918" s="9"/>
    </row>
    <row r="2919" ht="12.75">
      <c r="E2919" s="9"/>
    </row>
    <row r="2920" ht="12.75">
      <c r="E2920" s="9"/>
    </row>
    <row r="2921" ht="12.75">
      <c r="E2921" s="9"/>
    </row>
    <row r="2922" ht="12.75">
      <c r="E2922" s="9"/>
    </row>
    <row r="2923" ht="12.75">
      <c r="E2923" s="9"/>
    </row>
    <row r="2924" ht="12.75">
      <c r="E2924" s="9"/>
    </row>
    <row r="2925" ht="12.75">
      <c r="E2925" s="9"/>
    </row>
    <row r="2926" ht="12.75">
      <c r="E2926" s="9"/>
    </row>
    <row r="2927" ht="12.75">
      <c r="E2927" s="9"/>
    </row>
    <row r="2928" ht="12.75">
      <c r="E2928" s="9"/>
    </row>
    <row r="2929" ht="12.75">
      <c r="E2929" s="9"/>
    </row>
    <row r="2930" ht="12.75">
      <c r="E2930" s="9"/>
    </row>
    <row r="2931" ht="12.75">
      <c r="E2931" s="9"/>
    </row>
    <row r="2932" ht="12.75">
      <c r="E2932" s="9"/>
    </row>
    <row r="2933" ht="12.75">
      <c r="E2933" s="9"/>
    </row>
    <row r="2934" ht="12.75">
      <c r="E2934" s="9"/>
    </row>
    <row r="2935" ht="12.75">
      <c r="E2935" s="9"/>
    </row>
    <row r="2936" ht="12.75">
      <c r="E2936" s="9"/>
    </row>
    <row r="2937" ht="12.75">
      <c r="E2937" s="9"/>
    </row>
    <row r="2938" ht="12.75">
      <c r="E2938" s="9"/>
    </row>
    <row r="2939" ht="12.75">
      <c r="E2939" s="9"/>
    </row>
    <row r="2940" ht="12.75">
      <c r="E2940" s="9"/>
    </row>
    <row r="2941" ht="12.75">
      <c r="E2941" s="9"/>
    </row>
    <row r="2942" ht="12.75">
      <c r="E2942" s="9"/>
    </row>
    <row r="2943" ht="12.75">
      <c r="E2943" s="9"/>
    </row>
    <row r="2944" ht="12.75">
      <c r="E2944" s="9"/>
    </row>
    <row r="2945" ht="12.75">
      <c r="E2945" s="9"/>
    </row>
    <row r="2946" ht="12.75">
      <c r="E2946" s="9"/>
    </row>
    <row r="2947" ht="12.75">
      <c r="E2947" s="9"/>
    </row>
    <row r="2948" ht="12.75">
      <c r="E2948" s="9"/>
    </row>
    <row r="2949" ht="12.75">
      <c r="E2949" s="9"/>
    </row>
    <row r="2950" ht="12.75">
      <c r="E2950" s="9"/>
    </row>
    <row r="2951" ht="12.75">
      <c r="E2951" s="9"/>
    </row>
    <row r="2952" ht="12.75">
      <c r="E2952" s="9"/>
    </row>
    <row r="2953" ht="12.75">
      <c r="E2953" s="9"/>
    </row>
    <row r="2954" ht="12.75">
      <c r="E2954" s="9"/>
    </row>
    <row r="2955" ht="12.75">
      <c r="E2955" s="9"/>
    </row>
    <row r="2956" ht="12.75">
      <c r="E2956" s="9"/>
    </row>
    <row r="2957" ht="12.75">
      <c r="E2957" s="9"/>
    </row>
    <row r="2958" ht="12.75">
      <c r="E2958" s="9"/>
    </row>
    <row r="2959" ht="12.75">
      <c r="E2959" s="9"/>
    </row>
    <row r="2960" ht="12.75">
      <c r="E2960" s="9"/>
    </row>
    <row r="2961" ht="12.75">
      <c r="E2961" s="9"/>
    </row>
    <row r="2962" ht="12.75">
      <c r="E2962" s="9"/>
    </row>
    <row r="2963" ht="12.75">
      <c r="E2963" s="9"/>
    </row>
    <row r="2964" ht="12.75">
      <c r="E2964" s="9"/>
    </row>
    <row r="2965" ht="12.75">
      <c r="E2965" s="9"/>
    </row>
    <row r="2966" ht="12.75">
      <c r="E2966" s="9"/>
    </row>
    <row r="2967" ht="12.75">
      <c r="E2967" s="9"/>
    </row>
    <row r="2968" ht="12.75">
      <c r="E2968" s="9"/>
    </row>
    <row r="2969" ht="12.75">
      <c r="E2969" s="9"/>
    </row>
    <row r="2970" ht="12.75">
      <c r="E2970" s="9"/>
    </row>
    <row r="2971" ht="12.75">
      <c r="E2971" s="9"/>
    </row>
    <row r="2972" ht="12.75">
      <c r="E2972" s="9"/>
    </row>
    <row r="2973" ht="12.75">
      <c r="E2973" s="9"/>
    </row>
    <row r="2974" ht="12.75">
      <c r="E2974" s="9"/>
    </row>
    <row r="2975" ht="12.75">
      <c r="E2975" s="9"/>
    </row>
    <row r="2976" ht="12.75">
      <c r="E2976" s="9"/>
    </row>
    <row r="2977" ht="12.75">
      <c r="E2977" s="9"/>
    </row>
    <row r="2978" ht="12.75">
      <c r="E2978" s="9"/>
    </row>
    <row r="2979" ht="12.75">
      <c r="E2979" s="9"/>
    </row>
    <row r="2980" ht="12.75">
      <c r="E2980" s="9"/>
    </row>
    <row r="2981" ht="12.75">
      <c r="E2981" s="9"/>
    </row>
    <row r="2982" ht="12.75">
      <c r="E2982" s="9"/>
    </row>
    <row r="2983" ht="12.75">
      <c r="E2983" s="9"/>
    </row>
    <row r="2984" ht="12.75">
      <c r="E2984" s="9"/>
    </row>
    <row r="2985" ht="12.75">
      <c r="E2985" s="9"/>
    </row>
    <row r="2986" ht="12.75">
      <c r="E2986" s="9"/>
    </row>
    <row r="2987" ht="12.75">
      <c r="E2987" s="9"/>
    </row>
    <row r="2988" ht="12.75">
      <c r="E2988" s="9"/>
    </row>
    <row r="2989" ht="12.75">
      <c r="E2989" s="9"/>
    </row>
    <row r="2990" ht="12.75">
      <c r="E2990" s="9"/>
    </row>
    <row r="2991" ht="12.75">
      <c r="E2991" s="9"/>
    </row>
    <row r="2992" ht="12.75">
      <c r="E2992" s="9"/>
    </row>
    <row r="2993" ht="12.75">
      <c r="E2993" s="9"/>
    </row>
    <row r="2994" ht="12.75">
      <c r="E2994" s="9"/>
    </row>
    <row r="2995" ht="12.75">
      <c r="E2995" s="9"/>
    </row>
    <row r="2996" ht="12.75">
      <c r="E2996" s="9"/>
    </row>
    <row r="2997" ht="12.75">
      <c r="E2997" s="9"/>
    </row>
    <row r="2998" ht="12.75">
      <c r="E2998" s="9"/>
    </row>
    <row r="2999" ht="12.75">
      <c r="E2999" s="9"/>
    </row>
    <row r="3000" ht="12.75">
      <c r="E3000" s="9"/>
    </row>
    <row r="3001" ht="12.75">
      <c r="E3001" s="9"/>
    </row>
    <row r="3002" ht="12.75">
      <c r="E3002" s="9"/>
    </row>
    <row r="3003" ht="12.75">
      <c r="E3003" s="9"/>
    </row>
    <row r="3004" ht="12.75">
      <c r="E3004" s="9"/>
    </row>
    <row r="3005" ht="12.75">
      <c r="E3005" s="9"/>
    </row>
    <row r="3006" ht="12.75">
      <c r="E3006" s="9"/>
    </row>
    <row r="3007" ht="12.75">
      <c r="E3007" s="9"/>
    </row>
    <row r="3008" ht="12.75">
      <c r="E3008" s="9"/>
    </row>
    <row r="3009" ht="12.75">
      <c r="E3009" s="9"/>
    </row>
    <row r="3010" ht="12.75">
      <c r="E3010" s="9"/>
    </row>
    <row r="3011" ht="12.75">
      <c r="E3011" s="9"/>
    </row>
    <row r="3012" ht="12.75">
      <c r="E3012" s="9"/>
    </row>
    <row r="3013" ht="12.75">
      <c r="E3013" s="9"/>
    </row>
    <row r="3014" ht="12.75">
      <c r="E3014" s="9"/>
    </row>
    <row r="3015" ht="12.75">
      <c r="E3015" s="9"/>
    </row>
    <row r="3016" ht="12.75">
      <c r="E3016" s="9"/>
    </row>
    <row r="3017" ht="12.75">
      <c r="E3017" s="9"/>
    </row>
    <row r="3018" ht="12.75">
      <c r="E3018" s="9"/>
    </row>
    <row r="3019" ht="12.75">
      <c r="E3019" s="9"/>
    </row>
    <row r="3020" ht="12.75">
      <c r="E3020" s="9"/>
    </row>
    <row r="3021" ht="12.75">
      <c r="E3021" s="9"/>
    </row>
    <row r="3022" ht="12.75">
      <c r="E3022" s="9"/>
    </row>
    <row r="3023" ht="12.75">
      <c r="E3023" s="9"/>
    </row>
    <row r="3024" ht="12.75">
      <c r="E3024" s="9"/>
    </row>
    <row r="3025" ht="12.75">
      <c r="E3025" s="9"/>
    </row>
    <row r="3026" ht="12.75">
      <c r="E3026" s="9"/>
    </row>
    <row r="3027" ht="12.75">
      <c r="E3027" s="9"/>
    </row>
    <row r="3028" ht="12.75">
      <c r="E3028" s="9"/>
    </row>
    <row r="3029" ht="12.75">
      <c r="E3029" s="9"/>
    </row>
    <row r="3030" ht="12.75">
      <c r="E3030" s="9"/>
    </row>
    <row r="3031" ht="12.75">
      <c r="E3031" s="9"/>
    </row>
    <row r="3032" ht="12.75">
      <c r="E3032" s="9"/>
    </row>
    <row r="3033" ht="12.75">
      <c r="E3033" s="9"/>
    </row>
    <row r="3034" ht="12.75">
      <c r="E3034" s="9"/>
    </row>
    <row r="3035" ht="12.75">
      <c r="E3035" s="9"/>
    </row>
    <row r="3036" ht="12.75">
      <c r="E3036" s="9"/>
    </row>
    <row r="3037" ht="12.75">
      <c r="E3037" s="9"/>
    </row>
    <row r="3038" ht="12.75">
      <c r="E3038" s="9"/>
    </row>
    <row r="3039" ht="12.75">
      <c r="E3039" s="9"/>
    </row>
    <row r="3040" ht="12.75">
      <c r="E3040" s="9"/>
    </row>
    <row r="3041" ht="12.75">
      <c r="E3041" s="9"/>
    </row>
    <row r="3042" ht="12.75">
      <c r="E3042" s="9"/>
    </row>
    <row r="3043" ht="12.75">
      <c r="E3043" s="9"/>
    </row>
    <row r="3044" ht="12.75">
      <c r="E3044" s="9"/>
    </row>
    <row r="3045" ht="12.75">
      <c r="E3045" s="9"/>
    </row>
    <row r="3046" ht="12.75">
      <c r="E3046" s="9"/>
    </row>
    <row r="3047" ht="12.75">
      <c r="E3047" s="9"/>
    </row>
    <row r="3048" ht="12.75">
      <c r="E3048" s="9"/>
    </row>
    <row r="3049" ht="12.75">
      <c r="E3049" s="9"/>
    </row>
    <row r="3050" ht="12.75">
      <c r="E3050" s="9"/>
    </row>
    <row r="3051" ht="12.75">
      <c r="E3051" s="9"/>
    </row>
    <row r="3052" ht="12.75">
      <c r="E3052" s="9"/>
    </row>
    <row r="3053" ht="12.75">
      <c r="E3053" s="9"/>
    </row>
    <row r="3054" ht="12.75">
      <c r="E3054" s="9"/>
    </row>
    <row r="3055" ht="12.75">
      <c r="E3055" s="9"/>
    </row>
    <row r="3056" ht="12.75">
      <c r="E3056" s="9"/>
    </row>
    <row r="3057" ht="12.75">
      <c r="E3057" s="9"/>
    </row>
    <row r="3058" ht="12.75">
      <c r="E3058" s="9"/>
    </row>
    <row r="3059" ht="12.75">
      <c r="E3059" s="9"/>
    </row>
    <row r="3060" ht="12.75">
      <c r="E3060" s="9"/>
    </row>
    <row r="3061" ht="12.75">
      <c r="E3061" s="9"/>
    </row>
    <row r="3062" ht="12.75">
      <c r="E3062" s="9"/>
    </row>
    <row r="3063" ht="12.75">
      <c r="E3063" s="9"/>
    </row>
    <row r="3064" ht="12.75">
      <c r="E3064" s="9"/>
    </row>
    <row r="3065" ht="12.75">
      <c r="E3065" s="9"/>
    </row>
    <row r="3066" ht="12.75">
      <c r="E3066" s="9"/>
    </row>
    <row r="3067" ht="12.75">
      <c r="E3067" s="9"/>
    </row>
    <row r="3068" ht="12.75">
      <c r="E3068" s="9"/>
    </row>
    <row r="3069" ht="12.75">
      <c r="E3069" s="9"/>
    </row>
    <row r="3070" ht="12.75">
      <c r="E3070" s="9"/>
    </row>
    <row r="3071" ht="12.75">
      <c r="E3071" s="9"/>
    </row>
    <row r="3072" ht="12.75">
      <c r="E3072" s="9"/>
    </row>
    <row r="3073" ht="12.75">
      <c r="E3073" s="9"/>
    </row>
    <row r="3074" ht="12.75">
      <c r="E3074" s="9"/>
    </row>
    <row r="3075" ht="12.75">
      <c r="E3075" s="9"/>
    </row>
    <row r="3076" ht="12.75">
      <c r="E3076" s="9"/>
    </row>
    <row r="3077" ht="12.75">
      <c r="E3077" s="9"/>
    </row>
    <row r="3078" ht="12.75">
      <c r="E3078" s="9"/>
    </row>
    <row r="3079" ht="12.75">
      <c r="E3079" s="9"/>
    </row>
    <row r="3080" ht="12.75">
      <c r="E3080" s="9"/>
    </row>
    <row r="3081" ht="12.75">
      <c r="E3081" s="9"/>
    </row>
    <row r="3082" ht="12.75">
      <c r="E3082" s="9"/>
    </row>
    <row r="3083" ht="12.75">
      <c r="E3083" s="9"/>
    </row>
    <row r="3084" ht="12.75">
      <c r="E3084" s="9"/>
    </row>
    <row r="3085" ht="12.75">
      <c r="E3085" s="9"/>
    </row>
    <row r="3086" ht="12.75">
      <c r="E3086" s="9"/>
    </row>
    <row r="3087" ht="12.75">
      <c r="E3087" s="9"/>
    </row>
    <row r="3088" ht="12.75">
      <c r="E3088" s="9"/>
    </row>
    <row r="3089" ht="12.75">
      <c r="E3089" s="9"/>
    </row>
    <row r="3090" ht="12.75">
      <c r="E3090" s="9"/>
    </row>
    <row r="3091" ht="12.75">
      <c r="E3091" s="9"/>
    </row>
    <row r="3092" ht="12.75">
      <c r="E3092" s="9"/>
    </row>
    <row r="3093" ht="12.75">
      <c r="E3093" s="9"/>
    </row>
    <row r="3094" ht="12.75">
      <c r="E3094" s="9"/>
    </row>
    <row r="3095" ht="12.75">
      <c r="E3095" s="9"/>
    </row>
    <row r="3096" ht="12.75">
      <c r="E3096" s="9"/>
    </row>
    <row r="3097" ht="12.75">
      <c r="E3097" s="9"/>
    </row>
    <row r="3098" ht="12.75">
      <c r="E3098" s="9"/>
    </row>
    <row r="3099" ht="12.75">
      <c r="E3099" s="9"/>
    </row>
    <row r="3100" ht="12.75">
      <c r="E3100" s="9"/>
    </row>
    <row r="3101" ht="12.75">
      <c r="E3101" s="9"/>
    </row>
    <row r="3102" ht="12.75">
      <c r="E3102" s="9"/>
    </row>
    <row r="3103" ht="12.75">
      <c r="E3103" s="9"/>
    </row>
    <row r="3104" ht="12.75">
      <c r="E3104" s="9"/>
    </row>
    <row r="3105" ht="12.75">
      <c r="E3105" s="9"/>
    </row>
    <row r="3106" ht="12.75">
      <c r="E3106" s="9"/>
    </row>
    <row r="3107" ht="12.75">
      <c r="E3107" s="9"/>
    </row>
    <row r="3108" ht="12.75">
      <c r="E3108" s="9"/>
    </row>
    <row r="3109" ht="12.75">
      <c r="E3109" s="9"/>
    </row>
    <row r="3110" ht="12.75">
      <c r="E3110" s="9"/>
    </row>
    <row r="3111" ht="12.75">
      <c r="E3111" s="9"/>
    </row>
    <row r="3112" ht="12.75">
      <c r="E3112" s="9"/>
    </row>
    <row r="3113" ht="12.75">
      <c r="E3113" s="9"/>
    </row>
    <row r="3114" ht="12.75">
      <c r="E3114" s="9"/>
    </row>
    <row r="3115" ht="12.75">
      <c r="E3115" s="9"/>
    </row>
    <row r="3116" ht="12.75">
      <c r="E3116" s="9"/>
    </row>
    <row r="3117" ht="12.75">
      <c r="E3117" s="9"/>
    </row>
    <row r="3118" ht="12.75">
      <c r="E3118" s="9"/>
    </row>
    <row r="3119" ht="12.75">
      <c r="E3119" s="9"/>
    </row>
    <row r="3120" ht="12.75">
      <c r="E3120" s="9"/>
    </row>
    <row r="3121" ht="12.75">
      <c r="E3121" s="9"/>
    </row>
    <row r="3122" ht="12.75">
      <c r="E3122" s="9"/>
    </row>
    <row r="3123" ht="12.75">
      <c r="E3123" s="9"/>
    </row>
    <row r="3124" ht="12.75">
      <c r="E3124" s="9"/>
    </row>
    <row r="3125" ht="12.75">
      <c r="E3125" s="9"/>
    </row>
    <row r="3126" ht="12.75">
      <c r="E3126" s="9"/>
    </row>
    <row r="3127" ht="12.75">
      <c r="E3127" s="9"/>
    </row>
    <row r="3128" ht="12.75">
      <c r="E3128" s="9"/>
    </row>
    <row r="3129" ht="12.75">
      <c r="E3129" s="9"/>
    </row>
    <row r="3130" ht="12.75">
      <c r="E3130" s="9"/>
    </row>
    <row r="3131" ht="12.75">
      <c r="E3131" s="9"/>
    </row>
    <row r="3132" ht="12.75">
      <c r="E3132" s="9"/>
    </row>
    <row r="3133" ht="12.75">
      <c r="E3133" s="9"/>
    </row>
    <row r="3134" ht="12.75">
      <c r="E3134" s="9"/>
    </row>
    <row r="3135" ht="12.75">
      <c r="E3135" s="9"/>
    </row>
    <row r="3136" ht="12.75">
      <c r="E3136" s="9"/>
    </row>
    <row r="3137" ht="12.75">
      <c r="E3137" s="9"/>
    </row>
    <row r="3138" ht="12.75">
      <c r="E3138" s="9"/>
    </row>
    <row r="3139" ht="12.75">
      <c r="E3139" s="9"/>
    </row>
    <row r="3140" ht="12.75">
      <c r="E3140" s="9"/>
    </row>
    <row r="3141" ht="12.75">
      <c r="E3141" s="9"/>
    </row>
    <row r="3142" ht="12.75">
      <c r="E3142" s="9"/>
    </row>
    <row r="3143" ht="12.75">
      <c r="E3143" s="9"/>
    </row>
    <row r="3144" ht="12.75">
      <c r="E3144" s="9"/>
    </row>
    <row r="3145" ht="12.75">
      <c r="E3145" s="9"/>
    </row>
    <row r="3146" ht="12.75">
      <c r="E3146" s="9"/>
    </row>
    <row r="3147" ht="12.75">
      <c r="E3147" s="9"/>
    </row>
    <row r="3148" ht="12.75">
      <c r="E3148" s="9"/>
    </row>
    <row r="3149" ht="12.75">
      <c r="E3149" s="9"/>
    </row>
    <row r="3150" ht="12.75">
      <c r="E3150" s="9"/>
    </row>
    <row r="3151" ht="12.75">
      <c r="E3151" s="9"/>
    </row>
    <row r="3152" ht="12.75">
      <c r="E3152" s="9"/>
    </row>
    <row r="3153" ht="12.75">
      <c r="E3153" s="9"/>
    </row>
    <row r="3154" ht="12.75">
      <c r="E3154" s="9"/>
    </row>
    <row r="3155" ht="12.75">
      <c r="E3155" s="9"/>
    </row>
    <row r="3156" ht="12.75">
      <c r="E3156" s="9"/>
    </row>
    <row r="3157" ht="12.75">
      <c r="E3157" s="9"/>
    </row>
    <row r="3158" ht="12.75">
      <c r="E3158" s="9"/>
    </row>
    <row r="3159" ht="12.75">
      <c r="E3159" s="9"/>
    </row>
    <row r="3160" ht="12.75">
      <c r="E3160" s="9"/>
    </row>
    <row r="3161" ht="12.75">
      <c r="E3161" s="9"/>
    </row>
    <row r="3162" ht="12.75">
      <c r="E3162" s="9"/>
    </row>
    <row r="3163" ht="12.75">
      <c r="E3163" s="9"/>
    </row>
    <row r="3164" ht="12.75">
      <c r="E3164" s="9"/>
    </row>
    <row r="3165" ht="12.75">
      <c r="E3165" s="9"/>
    </row>
    <row r="3166" ht="12.75">
      <c r="E3166" s="9"/>
    </row>
    <row r="3167" ht="12.75">
      <c r="E3167" s="9"/>
    </row>
    <row r="3168" ht="12.75">
      <c r="E3168" s="9"/>
    </row>
    <row r="3169" ht="12.75">
      <c r="E3169" s="9"/>
    </row>
    <row r="3170" ht="12.75">
      <c r="E3170" s="9"/>
    </row>
    <row r="3171" ht="12.75">
      <c r="E3171" s="9"/>
    </row>
    <row r="3172" ht="12.75">
      <c r="E3172" s="9"/>
    </row>
    <row r="3173" ht="12.75">
      <c r="E3173" s="9"/>
    </row>
    <row r="3174" ht="12.75">
      <c r="E3174" s="9"/>
    </row>
    <row r="3175" ht="12.75">
      <c r="E3175" s="9"/>
    </row>
    <row r="3176" ht="12.75">
      <c r="E3176" s="9"/>
    </row>
    <row r="3177" ht="12.75">
      <c r="E3177" s="9"/>
    </row>
    <row r="3178" ht="12.75">
      <c r="E3178" s="9"/>
    </row>
    <row r="3179" ht="12.75">
      <c r="E3179" s="9"/>
    </row>
    <row r="3180" ht="12.75">
      <c r="E3180" s="9"/>
    </row>
    <row r="3181" ht="12.75">
      <c r="E3181" s="9"/>
    </row>
    <row r="3182" ht="12.75">
      <c r="E3182" s="9"/>
    </row>
    <row r="3183" ht="12.75">
      <c r="E3183" s="9"/>
    </row>
    <row r="3184" ht="12.75">
      <c r="E3184" s="9"/>
    </row>
    <row r="3185" ht="12.75">
      <c r="E3185" s="9"/>
    </row>
    <row r="3186" ht="12.75">
      <c r="E3186" s="9"/>
    </row>
    <row r="3187" ht="12.75">
      <c r="E3187" s="9"/>
    </row>
    <row r="3188" ht="12.75">
      <c r="E3188" s="9"/>
    </row>
    <row r="3189" ht="12.75">
      <c r="E3189" s="9"/>
    </row>
    <row r="3190" ht="12.75">
      <c r="E3190" s="9"/>
    </row>
    <row r="3191" ht="12.75">
      <c r="E3191" s="9"/>
    </row>
    <row r="3192" ht="12.75">
      <c r="E3192" s="9"/>
    </row>
    <row r="3193" ht="12.75">
      <c r="E3193" s="9"/>
    </row>
    <row r="3194" ht="12.75">
      <c r="E3194" s="9"/>
    </row>
    <row r="3195" ht="12.75">
      <c r="E3195" s="9"/>
    </row>
    <row r="3196" ht="12.75">
      <c r="E3196" s="9"/>
    </row>
    <row r="3197" ht="12.75">
      <c r="E3197" s="9"/>
    </row>
    <row r="3198" ht="12.75">
      <c r="E3198" s="9"/>
    </row>
    <row r="3199" ht="12.75">
      <c r="E3199" s="9"/>
    </row>
    <row r="3200" ht="12.75">
      <c r="E3200" s="9"/>
    </row>
    <row r="3201" ht="12.75">
      <c r="E3201" s="9"/>
    </row>
    <row r="3202" ht="12.75">
      <c r="E3202" s="9"/>
    </row>
    <row r="3203" ht="12.75">
      <c r="E3203" s="9"/>
    </row>
    <row r="3204" ht="12.75">
      <c r="E3204" s="9"/>
    </row>
    <row r="3205" ht="12.75">
      <c r="E3205" s="9"/>
    </row>
    <row r="3206" ht="12.75">
      <c r="E3206" s="9"/>
    </row>
    <row r="3207" ht="12.75">
      <c r="E3207" s="9"/>
    </row>
    <row r="3208" ht="12.75">
      <c r="E3208" s="9"/>
    </row>
    <row r="3209" ht="12.75">
      <c r="E3209" s="9"/>
    </row>
    <row r="3210" ht="12.75">
      <c r="E3210" s="9"/>
    </row>
    <row r="3211" ht="12.75">
      <c r="E3211" s="9"/>
    </row>
    <row r="3212" ht="12.75">
      <c r="E3212" s="9"/>
    </row>
    <row r="3213" ht="12.75">
      <c r="E3213" s="9"/>
    </row>
    <row r="3214" ht="12.75">
      <c r="E3214" s="9"/>
    </row>
    <row r="3215" ht="12.75">
      <c r="E3215" s="9"/>
    </row>
    <row r="3216" ht="12.75">
      <c r="E3216" s="9"/>
    </row>
    <row r="3217" ht="12.75">
      <c r="E3217" s="9"/>
    </row>
    <row r="3218" ht="12.75">
      <c r="E3218" s="9"/>
    </row>
    <row r="3219" ht="12.75">
      <c r="E3219" s="9"/>
    </row>
    <row r="3220" ht="12.75">
      <c r="E3220" s="9"/>
    </row>
    <row r="3221" ht="12.75">
      <c r="E3221" s="9"/>
    </row>
    <row r="3222" ht="12.75">
      <c r="E3222" s="9"/>
    </row>
    <row r="3223" ht="12.75">
      <c r="E3223" s="9"/>
    </row>
    <row r="3224" ht="12.75">
      <c r="E3224" s="9"/>
    </row>
    <row r="3225" ht="12.75">
      <c r="E3225" s="9"/>
    </row>
    <row r="3226" ht="12.75">
      <c r="E3226" s="9"/>
    </row>
    <row r="3227" ht="12.75">
      <c r="E3227" s="9"/>
    </row>
    <row r="3228" ht="12.75">
      <c r="E3228" s="9"/>
    </row>
    <row r="3229" ht="12.75">
      <c r="E3229" s="9"/>
    </row>
    <row r="3230" ht="12.75">
      <c r="E3230" s="9"/>
    </row>
    <row r="3231" ht="12.75">
      <c r="E3231" s="9"/>
    </row>
    <row r="3232" ht="12.75">
      <c r="E3232" s="9"/>
    </row>
    <row r="3233" ht="12.75">
      <c r="E3233" s="9"/>
    </row>
    <row r="3234" ht="12.75">
      <c r="E3234" s="9"/>
    </row>
    <row r="3235" ht="12.75">
      <c r="E3235" s="9"/>
    </row>
    <row r="3236" ht="12.75">
      <c r="E3236" s="9"/>
    </row>
    <row r="3237" ht="12.75">
      <c r="E3237" s="9"/>
    </row>
    <row r="3238" ht="12.75">
      <c r="E3238" s="9"/>
    </row>
    <row r="3239" ht="12.75">
      <c r="E3239" s="9"/>
    </row>
    <row r="3240" ht="12.75">
      <c r="E3240" s="9"/>
    </row>
    <row r="3241" ht="12.75">
      <c r="E3241" s="9"/>
    </row>
    <row r="3242" ht="12.75">
      <c r="E3242" s="9"/>
    </row>
    <row r="3243" ht="12.75">
      <c r="E3243" s="9"/>
    </row>
    <row r="3244" ht="12.75">
      <c r="E3244" s="9"/>
    </row>
    <row r="3245" ht="12.75">
      <c r="E3245" s="9"/>
    </row>
    <row r="3246" ht="12.75">
      <c r="E3246" s="9"/>
    </row>
    <row r="3247" ht="12.75">
      <c r="E3247" s="9"/>
    </row>
    <row r="3248" ht="12.75">
      <c r="E3248" s="9"/>
    </row>
    <row r="3249" ht="12.75">
      <c r="E3249" s="9"/>
    </row>
    <row r="3250" ht="12.75">
      <c r="E3250" s="9"/>
    </row>
    <row r="3251" ht="12.75">
      <c r="E3251" s="9"/>
    </row>
    <row r="3252" ht="12.75">
      <c r="E3252" s="9"/>
    </row>
    <row r="3253" ht="12.75">
      <c r="E3253" s="9"/>
    </row>
    <row r="3254" ht="12.75">
      <c r="E3254" s="9"/>
    </row>
    <row r="3255" ht="12.75">
      <c r="E3255" s="9"/>
    </row>
    <row r="3256" ht="12.75">
      <c r="E3256" s="9"/>
    </row>
    <row r="3257" ht="12.75">
      <c r="E3257" s="9"/>
    </row>
    <row r="3258" ht="12.75">
      <c r="E3258" s="9"/>
    </row>
    <row r="3259" ht="12.75">
      <c r="E3259" s="9"/>
    </row>
    <row r="3260" ht="12.75">
      <c r="E3260" s="9"/>
    </row>
    <row r="3261" ht="12.75">
      <c r="E3261" s="9"/>
    </row>
    <row r="3262" ht="12.75">
      <c r="E3262" s="9"/>
    </row>
    <row r="3263" ht="12.75">
      <c r="E3263" s="9"/>
    </row>
    <row r="3264" ht="12.75">
      <c r="E3264" s="9"/>
    </row>
    <row r="3265" ht="12.75">
      <c r="E3265" s="9"/>
    </row>
    <row r="3266" ht="12.75">
      <c r="E3266" s="9"/>
    </row>
    <row r="3267" ht="12.75">
      <c r="E3267" s="9"/>
    </row>
    <row r="3268" ht="12.75">
      <c r="E3268" s="9"/>
    </row>
    <row r="3269" ht="12.75">
      <c r="E3269" s="9"/>
    </row>
    <row r="3270" ht="12.75">
      <c r="E3270" s="9"/>
    </row>
    <row r="3271" ht="12.75">
      <c r="E3271" s="9"/>
    </row>
    <row r="3272" ht="12.75">
      <c r="E3272" s="9"/>
    </row>
    <row r="3273" ht="12.75">
      <c r="E3273" s="9"/>
    </row>
    <row r="3274" ht="12.75">
      <c r="E3274" s="9"/>
    </row>
    <row r="3275" ht="12.75">
      <c r="E3275" s="9"/>
    </row>
    <row r="3276" ht="12.75">
      <c r="E3276" s="9"/>
    </row>
    <row r="3277" ht="12.75">
      <c r="E3277" s="9"/>
    </row>
    <row r="3278" ht="12.75">
      <c r="E3278" s="9"/>
    </row>
    <row r="3279" ht="12.75">
      <c r="E3279" s="9"/>
    </row>
    <row r="3280" ht="12.75">
      <c r="E3280" s="9"/>
    </row>
    <row r="3281" ht="12.75">
      <c r="E3281" s="9"/>
    </row>
    <row r="3282" ht="12.75">
      <c r="E3282" s="9"/>
    </row>
    <row r="3283" ht="12.75">
      <c r="E3283" s="9"/>
    </row>
    <row r="3284" ht="12.75">
      <c r="E3284" s="9"/>
    </row>
    <row r="3285" ht="12.75">
      <c r="E3285" s="9"/>
    </row>
    <row r="3286" ht="12.75">
      <c r="E3286" s="9"/>
    </row>
    <row r="3287" ht="12.75">
      <c r="E3287" s="9"/>
    </row>
    <row r="3288" ht="12.75">
      <c r="E3288" s="9"/>
    </row>
    <row r="3289" ht="12.75">
      <c r="E3289" s="9"/>
    </row>
    <row r="3290" ht="12.75">
      <c r="E3290" s="9"/>
    </row>
    <row r="3291" ht="12.75">
      <c r="E3291" s="9"/>
    </row>
    <row r="3292" ht="12.75">
      <c r="E3292" s="9"/>
    </row>
    <row r="3293" ht="12.75">
      <c r="E3293" s="9"/>
    </row>
    <row r="3294" ht="12.75">
      <c r="E3294" s="9"/>
    </row>
    <row r="3295" ht="12.75">
      <c r="E3295" s="9"/>
    </row>
    <row r="3296" ht="12.75">
      <c r="E3296" s="9"/>
    </row>
    <row r="3297" ht="12.75">
      <c r="E3297" s="9"/>
    </row>
    <row r="3298" ht="12.75">
      <c r="E3298" s="9"/>
    </row>
    <row r="3299" ht="12.75">
      <c r="E3299" s="9"/>
    </row>
    <row r="3300" ht="12.75">
      <c r="E3300" s="9"/>
    </row>
    <row r="3301" ht="12.75">
      <c r="E3301" s="9"/>
    </row>
    <row r="3302" ht="12.75">
      <c r="E3302" s="9"/>
    </row>
    <row r="3303" ht="12.75">
      <c r="E3303" s="9"/>
    </row>
    <row r="3304" ht="12.75">
      <c r="E3304" s="9"/>
    </row>
    <row r="3305" ht="12.75">
      <c r="E3305" s="9"/>
    </row>
    <row r="3306" ht="12.75">
      <c r="E3306" s="9"/>
    </row>
    <row r="3307" ht="12.75">
      <c r="E3307" s="9"/>
    </row>
    <row r="3308" ht="12.75">
      <c r="E3308" s="9"/>
    </row>
    <row r="3309" ht="12.75">
      <c r="E3309" s="9"/>
    </row>
    <row r="3310" ht="12.75">
      <c r="E3310" s="9"/>
    </row>
    <row r="3311" ht="12.75">
      <c r="E3311" s="9"/>
    </row>
    <row r="3312" ht="12.75">
      <c r="E3312" s="9"/>
    </row>
    <row r="3313" ht="12.75">
      <c r="E3313" s="9"/>
    </row>
    <row r="3314" ht="12.75">
      <c r="E3314" s="9"/>
    </row>
    <row r="3315" ht="12.75">
      <c r="E3315" s="9"/>
    </row>
    <row r="3316" ht="12.75">
      <c r="E3316" s="9"/>
    </row>
    <row r="3317" ht="12.75">
      <c r="E3317" s="9"/>
    </row>
    <row r="3318" ht="12.75">
      <c r="E3318" s="9"/>
    </row>
    <row r="3319" ht="12.75">
      <c r="E3319" s="9"/>
    </row>
    <row r="3320" ht="12.75">
      <c r="E3320" s="9"/>
    </row>
    <row r="3321" ht="12.75">
      <c r="E3321" s="9"/>
    </row>
    <row r="3322" ht="12.75">
      <c r="E3322" s="9"/>
    </row>
    <row r="3323" ht="12.75">
      <c r="E3323" s="9"/>
    </row>
    <row r="3324" ht="12.75">
      <c r="E3324" s="9"/>
    </row>
    <row r="3325" ht="12.75">
      <c r="E3325" s="9"/>
    </row>
    <row r="3326" ht="12.75">
      <c r="E3326" s="9"/>
    </row>
    <row r="3327" ht="12.75">
      <c r="E3327" s="9"/>
    </row>
    <row r="3328" ht="12.75">
      <c r="E3328" s="9"/>
    </row>
    <row r="3329" ht="12.75">
      <c r="E3329" s="9"/>
    </row>
    <row r="3330" ht="12.75">
      <c r="E3330" s="9"/>
    </row>
    <row r="3331" ht="12.75">
      <c r="E3331" s="9"/>
    </row>
    <row r="3332" ht="12.75">
      <c r="E3332" s="9"/>
    </row>
    <row r="3333" ht="12.75">
      <c r="E3333" s="9"/>
    </row>
    <row r="3334" ht="12.75">
      <c r="E3334" s="9"/>
    </row>
    <row r="3335" ht="12.75">
      <c r="E3335" s="9"/>
    </row>
    <row r="3336" ht="12.75">
      <c r="E3336" s="9"/>
    </row>
    <row r="3337" ht="12.75">
      <c r="E3337" s="9"/>
    </row>
    <row r="3338" ht="12.75">
      <c r="E3338" s="9"/>
    </row>
    <row r="3339" ht="12.75">
      <c r="E3339" s="9"/>
    </row>
    <row r="3340" ht="12.75">
      <c r="E3340" s="9"/>
    </row>
    <row r="3341" ht="12.75">
      <c r="E3341" s="9"/>
    </row>
    <row r="3342" ht="12.75">
      <c r="E3342" s="9"/>
    </row>
    <row r="3343" ht="12.75">
      <c r="E3343" s="9"/>
    </row>
    <row r="3344" ht="12.75">
      <c r="E3344" s="9"/>
    </row>
    <row r="3345" ht="12.75">
      <c r="E3345" s="9"/>
    </row>
    <row r="3346" ht="12.75">
      <c r="E3346" s="9"/>
    </row>
    <row r="3347" ht="12.75">
      <c r="E3347" s="9"/>
    </row>
    <row r="3348" ht="12.75">
      <c r="E3348" s="9"/>
    </row>
    <row r="3349" ht="12.75">
      <c r="E3349" s="9"/>
    </row>
    <row r="3350" ht="12.75">
      <c r="E3350" s="9"/>
    </row>
    <row r="3351" ht="12.75">
      <c r="E3351" s="9"/>
    </row>
    <row r="3352" ht="12.75">
      <c r="E3352" s="9"/>
    </row>
    <row r="3353" ht="12.75">
      <c r="E3353" s="9"/>
    </row>
    <row r="3354" ht="12.75">
      <c r="E3354" s="9"/>
    </row>
    <row r="3355" ht="12.75">
      <c r="E3355" s="9"/>
    </row>
    <row r="3356" ht="12.75">
      <c r="E3356" s="9"/>
    </row>
    <row r="3357" ht="12.75">
      <c r="E3357" s="9"/>
    </row>
    <row r="3358" ht="12.75">
      <c r="E3358" s="9"/>
    </row>
    <row r="3359" ht="12.75">
      <c r="E3359" s="9"/>
    </row>
    <row r="3360" ht="12.75">
      <c r="E3360" s="9"/>
    </row>
    <row r="3361" ht="12.75">
      <c r="E3361" s="9"/>
    </row>
    <row r="3362" ht="12.75">
      <c r="E3362" s="9"/>
    </row>
    <row r="3363" ht="12.75">
      <c r="E3363" s="9"/>
    </row>
    <row r="3364" ht="12.75">
      <c r="E3364" s="9"/>
    </row>
    <row r="3365" ht="12.75">
      <c r="E3365" s="9"/>
    </row>
    <row r="3366" ht="12.75">
      <c r="E3366" s="9"/>
    </row>
    <row r="3367" ht="12.75">
      <c r="E3367" s="9"/>
    </row>
    <row r="3368" ht="12.75">
      <c r="E3368" s="9"/>
    </row>
    <row r="3369" ht="12.75">
      <c r="E3369" s="9"/>
    </row>
    <row r="3370" ht="12.75">
      <c r="E3370" s="9"/>
    </row>
    <row r="3371" ht="12.75">
      <c r="E3371" s="9"/>
    </row>
    <row r="3372" ht="12.75">
      <c r="E3372" s="9"/>
    </row>
    <row r="3373" ht="12.75">
      <c r="E3373" s="9"/>
    </row>
    <row r="3374" ht="12.75">
      <c r="E3374" s="9"/>
    </row>
    <row r="3375" ht="12.75">
      <c r="E3375" s="9"/>
    </row>
    <row r="3376" ht="12.75">
      <c r="E3376" s="9"/>
    </row>
    <row r="3377" ht="12.75">
      <c r="E3377" s="9"/>
    </row>
    <row r="3378" ht="12.75">
      <c r="E3378" s="9"/>
    </row>
    <row r="3379" ht="12.75">
      <c r="E3379" s="9"/>
    </row>
    <row r="3380" ht="12.75">
      <c r="E3380" s="9"/>
    </row>
    <row r="3381" ht="12.75">
      <c r="E3381" s="9"/>
    </row>
    <row r="3382" ht="12.75">
      <c r="E3382" s="9"/>
    </row>
    <row r="3383" ht="12.75">
      <c r="E3383" s="9"/>
    </row>
    <row r="3384" ht="12.75">
      <c r="E3384" s="9"/>
    </row>
    <row r="3385" ht="12.75">
      <c r="E3385" s="9"/>
    </row>
    <row r="3386" ht="12.75">
      <c r="E3386" s="9"/>
    </row>
    <row r="3387" ht="12.75">
      <c r="E3387" s="9"/>
    </row>
    <row r="3388" ht="12.75">
      <c r="E3388" s="9"/>
    </row>
    <row r="3389" ht="12.75">
      <c r="E3389" s="9"/>
    </row>
    <row r="3390" ht="12.75">
      <c r="E3390" s="9"/>
    </row>
    <row r="3391" ht="12.75">
      <c r="E3391" s="9"/>
    </row>
    <row r="3392" ht="12.75">
      <c r="E3392" s="9"/>
    </row>
    <row r="3393" ht="12.75">
      <c r="E3393" s="9"/>
    </row>
    <row r="3394" ht="12.75">
      <c r="E3394" s="9"/>
    </row>
    <row r="3395" ht="12.75">
      <c r="E3395" s="9"/>
    </row>
    <row r="3396" ht="12.75">
      <c r="E3396" s="9"/>
    </row>
    <row r="3397" ht="12.75">
      <c r="E3397" s="9"/>
    </row>
    <row r="3398" ht="12.75">
      <c r="E3398" s="9"/>
    </row>
    <row r="3399" ht="12.75">
      <c r="E3399" s="9"/>
    </row>
    <row r="3400" ht="12.75">
      <c r="E3400" s="9"/>
    </row>
    <row r="3401" ht="12.75">
      <c r="E3401" s="9"/>
    </row>
    <row r="3402" ht="12.75">
      <c r="E3402" s="9"/>
    </row>
    <row r="3403" ht="12.75">
      <c r="E3403" s="9"/>
    </row>
    <row r="3404" ht="12.75">
      <c r="E3404" s="9"/>
    </row>
    <row r="3405" ht="12.75">
      <c r="E3405" s="9"/>
    </row>
    <row r="3406" ht="12.75">
      <c r="E3406" s="9"/>
    </row>
    <row r="3407" ht="12.75">
      <c r="E3407" s="9"/>
    </row>
    <row r="3408" ht="12.75">
      <c r="E3408" s="9"/>
    </row>
    <row r="3409" ht="12.75">
      <c r="E3409" s="9"/>
    </row>
    <row r="3410" ht="12.75">
      <c r="E3410" s="9"/>
    </row>
    <row r="3411" ht="12.75">
      <c r="E3411" s="9"/>
    </row>
    <row r="3412" ht="12.75">
      <c r="E3412" s="9"/>
    </row>
    <row r="3413" ht="12.75">
      <c r="E3413" s="9"/>
    </row>
    <row r="3414" ht="12.75">
      <c r="E3414" s="9"/>
    </row>
    <row r="3415" ht="12.75">
      <c r="E3415" s="9"/>
    </row>
    <row r="3416" ht="12.75">
      <c r="E3416" s="9"/>
    </row>
    <row r="3417" ht="12.75">
      <c r="E3417" s="9"/>
    </row>
    <row r="3418" ht="12.75">
      <c r="E3418" s="9"/>
    </row>
    <row r="3419" ht="12.75">
      <c r="E3419" s="9"/>
    </row>
    <row r="3420" ht="12.75">
      <c r="E3420" s="9"/>
    </row>
    <row r="3421" ht="12.75">
      <c r="E3421" s="9"/>
    </row>
    <row r="3422" ht="12.75">
      <c r="E3422" s="9"/>
    </row>
    <row r="3423" ht="12.75">
      <c r="E3423" s="9"/>
    </row>
    <row r="3424" ht="12.75">
      <c r="E3424" s="9"/>
    </row>
    <row r="3425" ht="12.75">
      <c r="E3425" s="9"/>
    </row>
    <row r="3426" ht="12.75">
      <c r="E3426" s="9"/>
    </row>
    <row r="3427" ht="12.75">
      <c r="E3427" s="9"/>
    </row>
    <row r="3428" ht="12.75">
      <c r="E3428" s="9"/>
    </row>
    <row r="3429" ht="12.75">
      <c r="E3429" s="9"/>
    </row>
    <row r="3430" ht="12.75">
      <c r="E3430" s="9"/>
    </row>
    <row r="3431" ht="12.75">
      <c r="E3431" s="9"/>
    </row>
    <row r="3432" ht="12.75">
      <c r="E3432" s="9"/>
    </row>
    <row r="3433" ht="12.75">
      <c r="E3433" s="9"/>
    </row>
    <row r="3434" ht="12.75">
      <c r="E3434" s="9"/>
    </row>
    <row r="3435" ht="12.75">
      <c r="E3435" s="9"/>
    </row>
    <row r="3436" ht="12.75">
      <c r="E3436" s="9"/>
    </row>
    <row r="3437" ht="12.75">
      <c r="E3437" s="9"/>
    </row>
    <row r="3438" ht="12.75">
      <c r="E3438" s="9"/>
    </row>
    <row r="3439" ht="12.75">
      <c r="E3439" s="9"/>
    </row>
    <row r="3440" ht="12.75">
      <c r="E3440" s="9"/>
    </row>
    <row r="3441" ht="12.75">
      <c r="E3441" s="9"/>
    </row>
    <row r="3442" ht="12.75">
      <c r="E3442" s="9"/>
    </row>
    <row r="3443" ht="12.75">
      <c r="E3443" s="9"/>
    </row>
    <row r="3444" ht="12.75">
      <c r="E3444" s="9"/>
    </row>
    <row r="3445" ht="12.75">
      <c r="E3445" s="9"/>
    </row>
    <row r="3446" ht="12.75">
      <c r="E3446" s="9"/>
    </row>
    <row r="3447" ht="12.75">
      <c r="E3447" s="9"/>
    </row>
    <row r="3448" ht="12.75">
      <c r="E3448" s="9"/>
    </row>
    <row r="3449" ht="12.75">
      <c r="E3449" s="9"/>
    </row>
    <row r="3450" ht="12.75">
      <c r="E3450" s="9"/>
    </row>
    <row r="3451" ht="12.75">
      <c r="E3451" s="9"/>
    </row>
    <row r="3452" ht="12.75">
      <c r="E3452" s="9"/>
    </row>
    <row r="3453" ht="12.75">
      <c r="E3453" s="9"/>
    </row>
    <row r="3454" ht="12.75">
      <c r="E3454" s="9"/>
    </row>
    <row r="3455" ht="12.75">
      <c r="E3455" s="9"/>
    </row>
    <row r="3456" ht="12.75">
      <c r="E3456" s="9"/>
    </row>
    <row r="3457" ht="12.75">
      <c r="E3457" s="9"/>
    </row>
    <row r="3458" ht="12.75">
      <c r="E3458" s="9"/>
    </row>
    <row r="3459" ht="12.75">
      <c r="E3459" s="9"/>
    </row>
    <row r="3460" ht="12.75">
      <c r="E3460" s="9"/>
    </row>
    <row r="3461" ht="12.75">
      <c r="E3461" s="9"/>
    </row>
    <row r="3462" ht="12.75">
      <c r="E3462" s="9"/>
    </row>
    <row r="3463" ht="12.75">
      <c r="E3463" s="9"/>
    </row>
    <row r="3464" ht="12.75">
      <c r="E3464" s="9"/>
    </row>
    <row r="3465" ht="12.75">
      <c r="E3465" s="9"/>
    </row>
    <row r="3466" ht="12.75">
      <c r="E3466" s="9"/>
    </row>
    <row r="3467" ht="12.75">
      <c r="E3467" s="9"/>
    </row>
    <row r="3468" ht="12.75">
      <c r="E3468" s="9"/>
    </row>
    <row r="3469" ht="12.75">
      <c r="E3469" s="9"/>
    </row>
    <row r="3470" ht="12.75">
      <c r="E3470" s="9"/>
    </row>
    <row r="3471" ht="12.75">
      <c r="E3471" s="9"/>
    </row>
    <row r="3472" ht="12.75">
      <c r="E3472" s="9"/>
    </row>
    <row r="3473" ht="12.75">
      <c r="E3473" s="9"/>
    </row>
    <row r="3474" ht="12.75">
      <c r="E3474" s="9"/>
    </row>
    <row r="3475" ht="12.75">
      <c r="E3475" s="9"/>
    </row>
    <row r="3476" ht="12.75">
      <c r="E3476" s="9"/>
    </row>
    <row r="3477" ht="12.75">
      <c r="E3477" s="9"/>
    </row>
    <row r="3478" ht="12.75">
      <c r="E3478" s="9"/>
    </row>
    <row r="3479" ht="12.75">
      <c r="E3479" s="9"/>
    </row>
    <row r="3480" ht="12.75">
      <c r="E3480" s="9"/>
    </row>
    <row r="3481" ht="12.75">
      <c r="E3481" s="9"/>
    </row>
    <row r="3482" ht="12.75">
      <c r="E3482" s="9"/>
    </row>
    <row r="3483" ht="12.75">
      <c r="E3483" s="9"/>
    </row>
    <row r="3484" ht="12.75">
      <c r="E3484" s="9"/>
    </row>
    <row r="3485" ht="12.75">
      <c r="E3485" s="9"/>
    </row>
    <row r="3486" ht="12.75">
      <c r="E3486" s="9"/>
    </row>
    <row r="3487" ht="12.75">
      <c r="E3487" s="9"/>
    </row>
    <row r="3488" ht="12.75">
      <c r="E3488" s="9"/>
    </row>
    <row r="3489" ht="12.75">
      <c r="E3489" s="9"/>
    </row>
    <row r="3490" ht="12.75">
      <c r="E3490" s="9"/>
    </row>
    <row r="3491" ht="12.75">
      <c r="E3491" s="9"/>
    </row>
    <row r="3492" ht="12.75">
      <c r="E3492" s="9"/>
    </row>
    <row r="3493" ht="12.75">
      <c r="E3493" s="9"/>
    </row>
    <row r="3494" ht="12.75">
      <c r="E3494" s="9"/>
    </row>
    <row r="3495" ht="12.75">
      <c r="E3495" s="9"/>
    </row>
    <row r="3496" ht="12.75">
      <c r="E3496" s="9"/>
    </row>
    <row r="3497" ht="12.75">
      <c r="E3497" s="9"/>
    </row>
    <row r="3498" ht="12.75">
      <c r="E3498" s="9"/>
    </row>
    <row r="3499" ht="12.75">
      <c r="E3499" s="9"/>
    </row>
    <row r="3500" ht="12.75">
      <c r="E3500" s="9"/>
    </row>
    <row r="3501" ht="12.75">
      <c r="E3501" s="9"/>
    </row>
    <row r="3502" ht="12.75">
      <c r="E3502" s="9"/>
    </row>
    <row r="3503" ht="12.75">
      <c r="E3503" s="9"/>
    </row>
    <row r="3504" ht="12.75">
      <c r="E3504" s="9"/>
    </row>
    <row r="3505" ht="12.75">
      <c r="E3505" s="9"/>
    </row>
    <row r="3506" ht="12.75">
      <c r="E3506" s="9"/>
    </row>
    <row r="3507" ht="12.75">
      <c r="E3507" s="9"/>
    </row>
    <row r="3508" ht="12.75">
      <c r="E3508" s="9"/>
    </row>
    <row r="3509" ht="12.75">
      <c r="E3509" s="9"/>
    </row>
    <row r="3510" ht="12.75">
      <c r="E3510" s="9"/>
    </row>
    <row r="3511" ht="12.75">
      <c r="E3511" s="9"/>
    </row>
    <row r="3512" ht="12.75">
      <c r="E3512" s="9"/>
    </row>
    <row r="3513" ht="12.75">
      <c r="E3513" s="9"/>
    </row>
    <row r="3514" ht="12.75">
      <c r="E3514" s="9"/>
    </row>
    <row r="3515" ht="12.75">
      <c r="E3515" s="9"/>
    </row>
    <row r="3516" ht="12.75">
      <c r="E3516" s="9"/>
    </row>
    <row r="3517" ht="12.75">
      <c r="E3517" s="9"/>
    </row>
    <row r="3518" ht="12.75">
      <c r="E3518" s="9"/>
    </row>
    <row r="3519" ht="12.75">
      <c r="E3519" s="9"/>
    </row>
    <row r="3520" ht="12.75">
      <c r="E3520" s="9"/>
    </row>
    <row r="3521" ht="12.75">
      <c r="E3521" s="9"/>
    </row>
    <row r="3522" ht="12.75">
      <c r="E3522" s="9"/>
    </row>
    <row r="3523" ht="12.75">
      <c r="E3523" s="9"/>
    </row>
    <row r="3524" ht="12.75">
      <c r="E3524" s="9"/>
    </row>
    <row r="3525" ht="12.75">
      <c r="E3525" s="9"/>
    </row>
    <row r="3526" ht="12.75">
      <c r="E3526" s="9"/>
    </row>
    <row r="3527" ht="12.75">
      <c r="E3527" s="9"/>
    </row>
    <row r="3528" ht="12.75">
      <c r="E3528" s="9"/>
    </row>
    <row r="3529" ht="12.75">
      <c r="E3529" s="9"/>
    </row>
    <row r="3530" ht="12.75">
      <c r="E3530" s="9"/>
    </row>
    <row r="3531" ht="12.75">
      <c r="E3531" s="9"/>
    </row>
    <row r="3532" ht="12.75">
      <c r="E3532" s="9"/>
    </row>
    <row r="3533" ht="12.75">
      <c r="E3533" s="9"/>
    </row>
    <row r="3534" ht="12.75">
      <c r="E3534" s="9"/>
    </row>
    <row r="3535" ht="12.75">
      <c r="E3535" s="9"/>
    </row>
    <row r="3536" ht="12.75">
      <c r="E3536" s="9"/>
    </row>
    <row r="3537" ht="12.75">
      <c r="E3537" s="9"/>
    </row>
    <row r="3538" ht="12.75">
      <c r="E3538" s="9"/>
    </row>
    <row r="3539" ht="12.75">
      <c r="E3539" s="9"/>
    </row>
    <row r="3540" ht="12.75">
      <c r="E3540" s="9"/>
    </row>
    <row r="3541" ht="12.75">
      <c r="E3541" s="9"/>
    </row>
    <row r="3542" ht="12.75">
      <c r="E3542" s="9"/>
    </row>
    <row r="3543" ht="12.75">
      <c r="E3543" s="9"/>
    </row>
    <row r="3544" ht="12.75">
      <c r="E3544" s="9"/>
    </row>
    <row r="3545" ht="12.75">
      <c r="E3545" s="9"/>
    </row>
    <row r="3546" ht="12.75">
      <c r="E3546" s="9"/>
    </row>
    <row r="3547" ht="12.75">
      <c r="E3547" s="9"/>
    </row>
    <row r="3548" ht="12.75">
      <c r="E3548" s="9"/>
    </row>
    <row r="3549" ht="12.75">
      <c r="E3549" s="9"/>
    </row>
    <row r="3550" ht="12.75">
      <c r="E3550" s="9"/>
    </row>
    <row r="3551" ht="12.75">
      <c r="E3551" s="9"/>
    </row>
    <row r="3552" ht="12.75">
      <c r="E3552" s="9"/>
    </row>
    <row r="3553" ht="12.75">
      <c r="E3553" s="9"/>
    </row>
    <row r="3554" ht="12.75">
      <c r="E3554" s="9"/>
    </row>
    <row r="3555" ht="12.75">
      <c r="E3555" s="9"/>
    </row>
    <row r="3556" ht="12.75">
      <c r="E3556" s="9"/>
    </row>
    <row r="3557" ht="12.75">
      <c r="E3557" s="9"/>
    </row>
    <row r="3558" ht="12.75">
      <c r="E3558" s="9"/>
    </row>
    <row r="3559" ht="12.75">
      <c r="E3559" s="9"/>
    </row>
    <row r="3560" ht="12.75">
      <c r="E3560" s="9"/>
    </row>
    <row r="3561" ht="12.75">
      <c r="E3561" s="9"/>
    </row>
    <row r="3562" ht="12.75">
      <c r="E3562" s="9"/>
    </row>
    <row r="3563" ht="12.75">
      <c r="E3563" s="9"/>
    </row>
    <row r="3564" ht="12.75">
      <c r="E3564" s="9"/>
    </row>
    <row r="3565" ht="12.75">
      <c r="E3565" s="9"/>
    </row>
    <row r="3566" ht="12.75">
      <c r="E3566" s="9"/>
    </row>
    <row r="3567" ht="12.75">
      <c r="E3567" s="9"/>
    </row>
    <row r="3568" ht="12.75">
      <c r="E3568" s="9"/>
    </row>
    <row r="3569" ht="12.75">
      <c r="E3569" s="9"/>
    </row>
    <row r="3570" ht="12.75">
      <c r="E3570" s="9"/>
    </row>
    <row r="3571" ht="12.75">
      <c r="E3571" s="9"/>
    </row>
    <row r="3572" ht="12.75">
      <c r="E3572" s="9"/>
    </row>
    <row r="3573" ht="12.75">
      <c r="E3573" s="9"/>
    </row>
    <row r="3574" ht="12.75">
      <c r="E3574" s="9"/>
    </row>
    <row r="3575" ht="12.75">
      <c r="E3575" s="9"/>
    </row>
    <row r="3576" ht="12.75">
      <c r="E3576" s="9"/>
    </row>
    <row r="3577" ht="12.75">
      <c r="E3577" s="9"/>
    </row>
    <row r="3578" ht="12.75">
      <c r="E3578" s="9"/>
    </row>
    <row r="3579" ht="12.75">
      <c r="E3579" s="9"/>
    </row>
    <row r="3580" ht="12.75">
      <c r="E3580" s="9"/>
    </row>
    <row r="3581" ht="12.75">
      <c r="E3581" s="9"/>
    </row>
    <row r="3582" ht="12.75">
      <c r="E3582" s="9"/>
    </row>
    <row r="3583" ht="12.75">
      <c r="E3583" s="9"/>
    </row>
    <row r="3584" ht="12.75">
      <c r="E3584" s="9"/>
    </row>
    <row r="3585" ht="12.75">
      <c r="E3585" s="9"/>
    </row>
    <row r="3586" ht="12.75">
      <c r="E3586" s="9"/>
    </row>
    <row r="3587" ht="12.75">
      <c r="E3587" s="9"/>
    </row>
    <row r="3588" ht="12.75">
      <c r="E3588" s="9"/>
    </row>
    <row r="3589" ht="12.75">
      <c r="E3589" s="9"/>
    </row>
    <row r="3590" ht="12.75">
      <c r="E3590" s="9"/>
    </row>
    <row r="3591" ht="12.75">
      <c r="E3591" s="9"/>
    </row>
    <row r="3592" ht="12.75">
      <c r="E3592" s="9"/>
    </row>
    <row r="3593" ht="12.75">
      <c r="E3593" s="9"/>
    </row>
    <row r="3594" ht="12.75">
      <c r="E3594" s="9"/>
    </row>
    <row r="3595" ht="12.75">
      <c r="E3595" s="9"/>
    </row>
    <row r="3596" ht="12.75">
      <c r="E3596" s="9"/>
    </row>
    <row r="3597" ht="12.75">
      <c r="E3597" s="9"/>
    </row>
    <row r="3598" ht="12.75">
      <c r="E3598" s="9"/>
    </row>
    <row r="3599" ht="12.75">
      <c r="E3599" s="9"/>
    </row>
    <row r="3600" ht="12.75">
      <c r="E3600" s="9"/>
    </row>
    <row r="3601" ht="12.75">
      <c r="E3601" s="9"/>
    </row>
    <row r="3602" ht="12.75">
      <c r="E3602" s="9"/>
    </row>
    <row r="3603" ht="12.75">
      <c r="E3603" s="9"/>
    </row>
    <row r="3604" ht="12.75">
      <c r="E3604" s="9"/>
    </row>
    <row r="3605" ht="12.75">
      <c r="E3605" s="9"/>
    </row>
    <row r="3606" ht="12.75">
      <c r="E3606" s="9"/>
    </row>
    <row r="3607" ht="12.75">
      <c r="E3607" s="9"/>
    </row>
    <row r="3608" ht="12.75">
      <c r="E3608" s="9"/>
    </row>
    <row r="3609" ht="12.75">
      <c r="E3609" s="9"/>
    </row>
    <row r="3610" ht="12.75">
      <c r="E3610" s="9"/>
    </row>
    <row r="3611" ht="12.75">
      <c r="E3611" s="9"/>
    </row>
    <row r="3612" ht="12.75">
      <c r="E3612" s="9"/>
    </row>
    <row r="3613" ht="12.75">
      <c r="E3613" s="9"/>
    </row>
    <row r="3614" ht="12.75">
      <c r="E3614" s="9"/>
    </row>
    <row r="3615" ht="12.75">
      <c r="E3615" s="9"/>
    </row>
    <row r="3616" ht="12.75">
      <c r="E3616" s="9"/>
    </row>
    <row r="3617" ht="12.75">
      <c r="E3617" s="9"/>
    </row>
    <row r="3618" ht="12.75">
      <c r="E3618" s="9"/>
    </row>
    <row r="3619" ht="12.75">
      <c r="E3619" s="9"/>
    </row>
    <row r="3620" ht="12.75">
      <c r="E3620" s="9"/>
    </row>
    <row r="3621" ht="12.75">
      <c r="E3621" s="9"/>
    </row>
    <row r="3622" ht="12.75">
      <c r="E3622" s="9"/>
    </row>
    <row r="3623" ht="12.75">
      <c r="E3623" s="9"/>
    </row>
    <row r="3624" ht="12.75">
      <c r="E3624" s="9"/>
    </row>
    <row r="3625" ht="12.75">
      <c r="E3625" s="9"/>
    </row>
    <row r="3626" ht="12.75">
      <c r="E3626" s="9"/>
    </row>
    <row r="3627" ht="12.75">
      <c r="E3627" s="9"/>
    </row>
    <row r="3628" ht="12.75">
      <c r="E3628" s="9"/>
    </row>
    <row r="3629" ht="12.75">
      <c r="E3629" s="9"/>
    </row>
    <row r="3630" ht="12.75">
      <c r="E3630" s="9"/>
    </row>
    <row r="3631" ht="12.75">
      <c r="E3631" s="9"/>
    </row>
    <row r="3632" ht="12.75">
      <c r="E3632" s="9"/>
    </row>
    <row r="3633" ht="12.75">
      <c r="E3633" s="9"/>
    </row>
    <row r="3634" ht="12.75">
      <c r="E3634" s="9"/>
    </row>
    <row r="3635" ht="12.75">
      <c r="E3635" s="9"/>
    </row>
    <row r="3636" ht="12.75">
      <c r="E3636" s="9"/>
    </row>
    <row r="3637" ht="12.75">
      <c r="E3637" s="9"/>
    </row>
    <row r="3638" ht="12.75">
      <c r="E3638" s="9"/>
    </row>
    <row r="3639" ht="12.75">
      <c r="E3639" s="9"/>
    </row>
    <row r="3640" ht="12.75">
      <c r="E3640" s="9"/>
    </row>
    <row r="3641" ht="12.75">
      <c r="E3641" s="9"/>
    </row>
    <row r="3642" ht="12.75">
      <c r="E3642" s="9"/>
    </row>
    <row r="3643" ht="12.75">
      <c r="E3643" s="9"/>
    </row>
    <row r="3644" ht="12.75">
      <c r="E3644" s="9"/>
    </row>
    <row r="3645" ht="12.75">
      <c r="E3645" s="9"/>
    </row>
    <row r="3646" ht="12.75">
      <c r="E3646" s="9"/>
    </row>
    <row r="3647" ht="12.75">
      <c r="E3647" s="9"/>
    </row>
    <row r="3648" ht="12.75">
      <c r="E3648" s="9"/>
    </row>
    <row r="3649" ht="12.75">
      <c r="E3649" s="9"/>
    </row>
    <row r="3650" ht="12.75">
      <c r="E3650" s="9"/>
    </row>
    <row r="3651" ht="12.75">
      <c r="E3651" s="9"/>
    </row>
    <row r="3652" ht="12.75">
      <c r="E3652" s="9"/>
    </row>
    <row r="3653" ht="12.75">
      <c r="E3653" s="9"/>
    </row>
    <row r="3654" ht="12.75">
      <c r="E3654" s="9"/>
    </row>
    <row r="3655" ht="12.75">
      <c r="E3655" s="9"/>
    </row>
    <row r="3656" ht="12.75">
      <c r="E3656" s="9"/>
    </row>
    <row r="3657" ht="12.75">
      <c r="E3657" s="9"/>
    </row>
    <row r="3658" ht="12.75">
      <c r="E3658" s="9"/>
    </row>
    <row r="3659" ht="12.75">
      <c r="E3659" s="9"/>
    </row>
    <row r="3660" ht="12.75">
      <c r="E3660" s="9"/>
    </row>
    <row r="3661" ht="12.75">
      <c r="E3661" s="9"/>
    </row>
    <row r="3662" ht="12.75">
      <c r="E3662" s="9"/>
    </row>
    <row r="3663" ht="12.75">
      <c r="E3663" s="9"/>
    </row>
    <row r="3664" ht="12.75">
      <c r="E3664" s="9"/>
    </row>
    <row r="3665" ht="12.75">
      <c r="E3665" s="9"/>
    </row>
    <row r="3666" ht="12.75">
      <c r="E3666" s="9"/>
    </row>
    <row r="3667" ht="12.75">
      <c r="E3667" s="9"/>
    </row>
    <row r="3668" ht="12.75">
      <c r="E3668" s="9"/>
    </row>
    <row r="3669" ht="12.75">
      <c r="E3669" s="9"/>
    </row>
    <row r="3670" ht="12.75">
      <c r="E3670" s="9"/>
    </row>
    <row r="3671" ht="12.75">
      <c r="E3671" s="9"/>
    </row>
    <row r="3672" ht="12.75">
      <c r="E3672" s="9"/>
    </row>
    <row r="3673" ht="12.75">
      <c r="E3673" s="9"/>
    </row>
    <row r="3674" ht="12.75">
      <c r="E3674" s="9"/>
    </row>
    <row r="3675" ht="12.75">
      <c r="E3675" s="9"/>
    </row>
    <row r="3676" ht="12.75">
      <c r="E3676" s="9"/>
    </row>
    <row r="3677" ht="12.75">
      <c r="E3677" s="9"/>
    </row>
    <row r="3678" ht="12.75">
      <c r="E3678" s="9"/>
    </row>
    <row r="3679" ht="12.75">
      <c r="E3679" s="9"/>
    </row>
    <row r="3680" ht="12.75">
      <c r="E3680" s="9"/>
    </row>
    <row r="3681" ht="12.75">
      <c r="E3681" s="9"/>
    </row>
    <row r="3682" ht="12.75">
      <c r="E3682" s="9"/>
    </row>
    <row r="3683" ht="12.75">
      <c r="E3683" s="9"/>
    </row>
    <row r="3684" ht="12.75">
      <c r="E3684" s="9"/>
    </row>
    <row r="3685" ht="12.75">
      <c r="E3685" s="9"/>
    </row>
    <row r="3686" ht="12.75">
      <c r="E3686" s="9"/>
    </row>
    <row r="3687" ht="12.75">
      <c r="E3687" s="9"/>
    </row>
    <row r="3688" ht="12.75">
      <c r="E3688" s="9"/>
    </row>
    <row r="3689" ht="12.75">
      <c r="E3689" s="9"/>
    </row>
    <row r="3690" ht="12.75">
      <c r="E3690" s="9"/>
    </row>
    <row r="3691" ht="12.75">
      <c r="E3691" s="9"/>
    </row>
    <row r="3692" ht="12.75">
      <c r="E3692" s="9"/>
    </row>
    <row r="3693" ht="12.75">
      <c r="E3693" s="9"/>
    </row>
    <row r="3694" ht="12.75">
      <c r="E3694" s="9"/>
    </row>
    <row r="3695" ht="12.75">
      <c r="E3695" s="9"/>
    </row>
    <row r="3696" ht="12.75">
      <c r="E3696" s="9"/>
    </row>
    <row r="3697" ht="12.75">
      <c r="E3697" s="9"/>
    </row>
    <row r="3698" ht="12.75">
      <c r="E3698" s="9"/>
    </row>
    <row r="3699" ht="12.75">
      <c r="E3699" s="9"/>
    </row>
    <row r="3700" ht="12.75">
      <c r="E3700" s="9"/>
    </row>
    <row r="3701" ht="12.75">
      <c r="E3701" s="9"/>
    </row>
    <row r="3702" ht="12.75">
      <c r="E3702" s="9"/>
    </row>
    <row r="3703" ht="12.75">
      <c r="E3703" s="9"/>
    </row>
    <row r="3704" ht="12.75">
      <c r="E3704" s="9"/>
    </row>
    <row r="3705" ht="12.75">
      <c r="E3705" s="9"/>
    </row>
    <row r="3706" ht="12.75">
      <c r="E3706" s="9"/>
    </row>
    <row r="3707" ht="12.75">
      <c r="E3707" s="9"/>
    </row>
    <row r="3708" ht="12.75">
      <c r="E3708" s="9"/>
    </row>
    <row r="3709" ht="12.75">
      <c r="E3709" s="9"/>
    </row>
    <row r="3710" ht="12.75">
      <c r="E3710" s="9"/>
    </row>
    <row r="3711" ht="12.75">
      <c r="E3711" s="9"/>
    </row>
    <row r="3712" ht="12.75">
      <c r="E3712" s="9"/>
    </row>
    <row r="3713" ht="12.75">
      <c r="E3713" s="9"/>
    </row>
    <row r="3714" ht="12.75">
      <c r="E3714" s="9"/>
    </row>
    <row r="3715" ht="12.75">
      <c r="E3715" s="9"/>
    </row>
    <row r="3716" ht="12.75">
      <c r="E3716" s="9"/>
    </row>
    <row r="3717" ht="12.75">
      <c r="E3717" s="9"/>
    </row>
    <row r="3718" ht="12.75">
      <c r="E3718" s="9"/>
    </row>
    <row r="3719" ht="12.75">
      <c r="E3719" s="9"/>
    </row>
    <row r="3720" ht="12.75">
      <c r="E3720" s="9"/>
    </row>
    <row r="3721" ht="12.75">
      <c r="E3721" s="9"/>
    </row>
    <row r="3722" ht="12.75">
      <c r="E3722" s="9"/>
    </row>
    <row r="3723" ht="12.75">
      <c r="E3723" s="9"/>
    </row>
    <row r="3724" ht="12.75">
      <c r="E3724" s="9"/>
    </row>
    <row r="3725" ht="12.75">
      <c r="E3725" s="9"/>
    </row>
    <row r="3726" ht="12.75">
      <c r="E3726" s="9"/>
    </row>
    <row r="3727" ht="12.75">
      <c r="E3727" s="9"/>
    </row>
    <row r="3728" ht="12.75">
      <c r="E3728" s="9"/>
    </row>
    <row r="3729" ht="12.75">
      <c r="E3729" s="9"/>
    </row>
    <row r="3730" ht="12.75">
      <c r="E3730" s="9"/>
    </row>
    <row r="3731" ht="12.75">
      <c r="E3731" s="9"/>
    </row>
    <row r="3732" ht="12.75">
      <c r="E3732" s="9"/>
    </row>
    <row r="3733" ht="12.75">
      <c r="E3733" s="9"/>
    </row>
    <row r="3734" ht="12.75">
      <c r="E3734" s="9"/>
    </row>
    <row r="3735" ht="12.75">
      <c r="E3735" s="9"/>
    </row>
    <row r="3736" ht="12.75">
      <c r="E3736" s="9"/>
    </row>
    <row r="3737" ht="12.75">
      <c r="E3737" s="9"/>
    </row>
    <row r="3738" ht="12.75">
      <c r="E3738" s="9"/>
    </row>
    <row r="3739" ht="12.75">
      <c r="E3739" s="9"/>
    </row>
    <row r="3740" ht="12.75">
      <c r="E3740" s="9"/>
    </row>
    <row r="3741" ht="12.75">
      <c r="E3741" s="9"/>
    </row>
    <row r="3742" ht="12.75">
      <c r="E3742" s="9"/>
    </row>
    <row r="3743" ht="12.75">
      <c r="E3743" s="9"/>
    </row>
    <row r="3744" ht="12.75">
      <c r="E3744" s="9"/>
    </row>
    <row r="3745" ht="12.75">
      <c r="E3745" s="9"/>
    </row>
    <row r="3746" ht="12.75">
      <c r="E3746" s="9"/>
    </row>
    <row r="3747" ht="12.75">
      <c r="E3747" s="9"/>
    </row>
    <row r="3748" ht="12.75">
      <c r="E3748" s="9"/>
    </row>
    <row r="3749" ht="12.75">
      <c r="E3749" s="9"/>
    </row>
    <row r="3750" ht="12.75">
      <c r="E3750" s="9"/>
    </row>
    <row r="3751" ht="12.75">
      <c r="E3751" s="9"/>
    </row>
    <row r="3752" ht="12.75">
      <c r="E3752" s="9"/>
    </row>
    <row r="3753" ht="12.75">
      <c r="E3753" s="9"/>
    </row>
    <row r="3754" ht="12.75">
      <c r="E3754" s="9"/>
    </row>
    <row r="3755" ht="12.75">
      <c r="E3755" s="9"/>
    </row>
    <row r="3756" ht="12.75">
      <c r="E3756" s="9"/>
    </row>
    <row r="3757" ht="12.75">
      <c r="E3757" s="9"/>
    </row>
    <row r="3758" ht="12.75">
      <c r="E3758" s="9"/>
    </row>
    <row r="3759" ht="12.75">
      <c r="E3759" s="9"/>
    </row>
    <row r="3760" ht="12.75">
      <c r="E3760" s="9"/>
    </row>
    <row r="3761" ht="12.75">
      <c r="E3761" s="9"/>
    </row>
    <row r="3762" ht="12.75">
      <c r="E3762" s="9"/>
    </row>
    <row r="3763" ht="12.75">
      <c r="E3763" s="9"/>
    </row>
    <row r="3764" ht="12.75">
      <c r="E3764" s="9"/>
    </row>
    <row r="3765" ht="12.75">
      <c r="E3765" s="9"/>
    </row>
    <row r="3766" ht="12.75">
      <c r="E3766" s="9"/>
    </row>
    <row r="3767" ht="12.75">
      <c r="E3767" s="9"/>
    </row>
    <row r="3768" ht="12.75">
      <c r="E3768" s="9"/>
    </row>
    <row r="3769" ht="12.75">
      <c r="E3769" s="9"/>
    </row>
    <row r="3770" ht="12.75">
      <c r="E3770" s="9"/>
    </row>
    <row r="3771" ht="12.75">
      <c r="E3771" s="9"/>
    </row>
    <row r="3772" ht="12.75">
      <c r="E3772" s="9"/>
    </row>
    <row r="3773" ht="12.75">
      <c r="E3773" s="9"/>
    </row>
    <row r="3774" ht="12.75">
      <c r="E3774" s="9"/>
    </row>
    <row r="3775" ht="12.75">
      <c r="E3775" s="9"/>
    </row>
    <row r="3776" ht="12.75">
      <c r="E3776" s="9"/>
    </row>
    <row r="3777" ht="12.75">
      <c r="E3777" s="9"/>
    </row>
    <row r="3778" ht="12.75">
      <c r="E3778" s="9"/>
    </row>
    <row r="3779" ht="12.75">
      <c r="E3779" s="9"/>
    </row>
    <row r="3780" ht="12.75">
      <c r="E3780" s="9"/>
    </row>
    <row r="3781" ht="12.75">
      <c r="E3781" s="9"/>
    </row>
    <row r="3782" ht="12.75">
      <c r="E3782" s="9"/>
    </row>
    <row r="3783" ht="12.75">
      <c r="E3783" s="9"/>
    </row>
    <row r="3784" ht="12.75">
      <c r="E3784" s="9"/>
    </row>
    <row r="3785" ht="12.75">
      <c r="E3785" s="9"/>
    </row>
    <row r="3786" ht="12.75">
      <c r="E3786" s="9"/>
    </row>
    <row r="3787" ht="12.75">
      <c r="E3787" s="9"/>
    </row>
    <row r="3788" ht="12.75">
      <c r="E3788" s="9"/>
    </row>
    <row r="3789" ht="12.75">
      <c r="E3789" s="9"/>
    </row>
    <row r="3790" ht="12.75">
      <c r="E3790" s="9"/>
    </row>
    <row r="3791" ht="12.75">
      <c r="E3791" s="9"/>
    </row>
    <row r="3792" ht="12.75">
      <c r="E3792" s="9"/>
    </row>
    <row r="3793" ht="12.75">
      <c r="E3793" s="9"/>
    </row>
    <row r="3794" ht="12.75">
      <c r="E3794" s="9"/>
    </row>
    <row r="3795" ht="12.75">
      <c r="E3795" s="9"/>
    </row>
    <row r="3796" ht="12.75">
      <c r="E3796" s="9"/>
    </row>
    <row r="3797" ht="12.75">
      <c r="E3797" s="9"/>
    </row>
    <row r="3798" ht="12.75">
      <c r="E3798" s="9"/>
    </row>
    <row r="3799" ht="12.75">
      <c r="E3799" s="9"/>
    </row>
    <row r="3800" ht="12.75">
      <c r="E3800" s="9"/>
    </row>
    <row r="3801" ht="12.75">
      <c r="E3801" s="9"/>
    </row>
    <row r="3802" ht="12.75">
      <c r="E3802" s="9"/>
    </row>
    <row r="3803" ht="12.75">
      <c r="E3803" s="9"/>
    </row>
    <row r="3804" ht="12.75">
      <c r="E3804" s="9"/>
    </row>
    <row r="3805" ht="12.75">
      <c r="E3805" s="9"/>
    </row>
    <row r="3806" ht="12.75">
      <c r="E3806" s="9"/>
    </row>
    <row r="3807" ht="12.75">
      <c r="E3807" s="9"/>
    </row>
    <row r="3808" ht="12.75">
      <c r="E3808" s="9"/>
    </row>
    <row r="3809" ht="12.75">
      <c r="E3809" s="9"/>
    </row>
    <row r="3810" ht="12.75">
      <c r="E3810" s="9"/>
    </row>
    <row r="3811" ht="12.75">
      <c r="E3811" s="9"/>
    </row>
    <row r="3812" ht="12.75">
      <c r="E3812" s="9"/>
    </row>
    <row r="3813" ht="12.75">
      <c r="E3813" s="9"/>
    </row>
    <row r="3814" ht="12.75">
      <c r="E3814" s="9"/>
    </row>
    <row r="3815" ht="12.75">
      <c r="E3815" s="9"/>
    </row>
    <row r="3816" ht="12.75">
      <c r="E3816" s="9"/>
    </row>
    <row r="3817" ht="12.75">
      <c r="E3817" s="9"/>
    </row>
    <row r="3818" ht="12.75">
      <c r="E3818" s="9"/>
    </row>
    <row r="3819" ht="12.75">
      <c r="E3819" s="9"/>
    </row>
    <row r="3820" ht="12.75">
      <c r="E3820" s="9"/>
    </row>
    <row r="3821" ht="12.75">
      <c r="E3821" s="9"/>
    </row>
    <row r="3822" ht="12.75">
      <c r="E3822" s="9"/>
    </row>
    <row r="3823" ht="12.75">
      <c r="E3823" s="9"/>
    </row>
    <row r="3824" ht="12.75">
      <c r="E3824" s="9"/>
    </row>
    <row r="3825" ht="12.75">
      <c r="E3825" s="9"/>
    </row>
    <row r="3826" ht="12.75">
      <c r="E3826" s="9"/>
    </row>
    <row r="3827" ht="12.75">
      <c r="E3827" s="9"/>
    </row>
    <row r="3828" ht="12.75">
      <c r="E3828" s="9"/>
    </row>
    <row r="3829" ht="12.75">
      <c r="E3829" s="9"/>
    </row>
    <row r="3830" ht="12.75">
      <c r="E3830" s="9"/>
    </row>
    <row r="3831" ht="12.75">
      <c r="E3831" s="9"/>
    </row>
    <row r="3832" ht="12.75">
      <c r="E3832" s="9"/>
    </row>
    <row r="3833" ht="12.75">
      <c r="E3833" s="9"/>
    </row>
    <row r="3834" ht="12.75">
      <c r="E3834" s="9"/>
    </row>
    <row r="3835" ht="12.75">
      <c r="E3835" s="9"/>
    </row>
    <row r="3836" ht="12.75">
      <c r="E3836" s="9"/>
    </row>
    <row r="3837" ht="12.75">
      <c r="E3837" s="9"/>
    </row>
    <row r="3838" ht="12.75">
      <c r="E3838" s="9"/>
    </row>
    <row r="3839" ht="12.75">
      <c r="E3839" s="9"/>
    </row>
    <row r="3840" ht="12.75">
      <c r="E3840" s="9"/>
    </row>
    <row r="3841" ht="12.75">
      <c r="E3841" s="9"/>
    </row>
    <row r="3842" ht="12.75">
      <c r="E3842" s="9"/>
    </row>
    <row r="3843" ht="12.75">
      <c r="E3843" s="9"/>
    </row>
    <row r="3844" ht="12.75">
      <c r="E3844" s="9"/>
    </row>
    <row r="3845" ht="12.75">
      <c r="E3845" s="9"/>
    </row>
    <row r="3846" ht="12.75">
      <c r="E3846" s="9"/>
    </row>
    <row r="3847" ht="12.75">
      <c r="E3847" s="9"/>
    </row>
    <row r="3848" ht="12.75">
      <c r="E3848" s="9"/>
    </row>
    <row r="3849" ht="12.75">
      <c r="E3849" s="9"/>
    </row>
    <row r="3850" ht="12.75">
      <c r="E3850" s="9"/>
    </row>
    <row r="3851" ht="12.75">
      <c r="E3851" s="9"/>
    </row>
    <row r="3852" ht="12.75">
      <c r="E3852" s="9"/>
    </row>
    <row r="3853" ht="12.75">
      <c r="E3853" s="9"/>
    </row>
    <row r="3854" ht="12.75">
      <c r="E3854" s="9"/>
    </row>
    <row r="3855" ht="12.75">
      <c r="E3855" s="9"/>
    </row>
    <row r="3856" ht="12.75">
      <c r="E3856" s="9"/>
    </row>
    <row r="3857" ht="12.75">
      <c r="E3857" s="9"/>
    </row>
    <row r="3858" ht="12.75">
      <c r="E3858" s="9"/>
    </row>
    <row r="3859" ht="12.75">
      <c r="E3859" s="9"/>
    </row>
    <row r="3860" ht="12.75">
      <c r="E3860" s="9"/>
    </row>
    <row r="3861" ht="12.75">
      <c r="E3861" s="9"/>
    </row>
    <row r="3862" ht="12.75">
      <c r="E3862" s="9"/>
    </row>
    <row r="3863" ht="12.75">
      <c r="E3863" s="9"/>
    </row>
    <row r="3864" ht="12.75">
      <c r="E3864" s="9"/>
    </row>
    <row r="3865" ht="12.75">
      <c r="E3865" s="9"/>
    </row>
    <row r="3866" ht="12.75">
      <c r="E3866" s="9"/>
    </row>
    <row r="3867" ht="12.75">
      <c r="E3867" s="9"/>
    </row>
    <row r="3868" ht="12.75">
      <c r="E3868" s="9"/>
    </row>
    <row r="3869" ht="12.75">
      <c r="E3869" s="9"/>
    </row>
    <row r="3870" ht="12.75">
      <c r="E3870" s="9"/>
    </row>
    <row r="3871" ht="12.75">
      <c r="E3871" s="9"/>
    </row>
    <row r="3872" ht="12.75">
      <c r="E3872" s="9"/>
    </row>
    <row r="3873" ht="12.75">
      <c r="E3873" s="9"/>
    </row>
    <row r="3874" ht="12.75">
      <c r="E3874" s="9"/>
    </row>
    <row r="3875" ht="12.75">
      <c r="E3875" s="9"/>
    </row>
    <row r="3876" ht="12.75">
      <c r="E3876" s="9"/>
    </row>
    <row r="3877" ht="12.75">
      <c r="E3877" s="9"/>
    </row>
    <row r="3878" ht="12.75">
      <c r="E3878" s="9"/>
    </row>
    <row r="3879" ht="12.75">
      <c r="E3879" s="9"/>
    </row>
    <row r="3880" ht="12.75">
      <c r="E3880" s="9"/>
    </row>
    <row r="3881" ht="12.75">
      <c r="E3881" s="9"/>
    </row>
    <row r="3882" ht="12.75">
      <c r="E3882" s="9"/>
    </row>
    <row r="3883" ht="12.75">
      <c r="E3883" s="9"/>
    </row>
    <row r="3884" ht="12.75">
      <c r="E3884" s="9"/>
    </row>
    <row r="3885" ht="12.75">
      <c r="E3885" s="9"/>
    </row>
    <row r="3886" ht="12.75">
      <c r="E3886" s="9"/>
    </row>
    <row r="3887" ht="12.75">
      <c r="E3887" s="9"/>
    </row>
    <row r="3888" ht="12.75">
      <c r="E3888" s="9"/>
    </row>
    <row r="3889" ht="12.75">
      <c r="E3889" s="9"/>
    </row>
    <row r="3890" ht="12.75">
      <c r="E3890" s="9"/>
    </row>
    <row r="3891" ht="12.75">
      <c r="E3891" s="9"/>
    </row>
    <row r="3892" ht="12.75">
      <c r="E3892" s="9"/>
    </row>
    <row r="3893" ht="12.75">
      <c r="E3893" s="9"/>
    </row>
    <row r="3894" ht="12.75">
      <c r="E3894" s="9"/>
    </row>
    <row r="3895" ht="12.75">
      <c r="E3895" s="9"/>
    </row>
    <row r="3896" ht="12.75">
      <c r="E3896" s="9"/>
    </row>
    <row r="3897" ht="12.75">
      <c r="E3897" s="9"/>
    </row>
    <row r="3898" ht="12.75">
      <c r="E3898" s="9"/>
    </row>
    <row r="3899" ht="12.75">
      <c r="E3899" s="9"/>
    </row>
    <row r="3900" ht="12.75">
      <c r="E3900" s="9"/>
    </row>
    <row r="3901" ht="12.75">
      <c r="E3901" s="9"/>
    </row>
    <row r="3902" ht="12.75">
      <c r="E3902" s="9"/>
    </row>
    <row r="3903" ht="12.75">
      <c r="E3903" s="9"/>
    </row>
    <row r="3904" ht="12.75">
      <c r="E3904" s="9"/>
    </row>
    <row r="3905" ht="12.75">
      <c r="E3905" s="9"/>
    </row>
    <row r="3906" ht="12.75">
      <c r="E3906" s="9"/>
    </row>
    <row r="3907" ht="12.75">
      <c r="E3907" s="9"/>
    </row>
    <row r="3908" ht="12.75">
      <c r="E3908" s="9"/>
    </row>
    <row r="3909" ht="12.75">
      <c r="E3909" s="9"/>
    </row>
    <row r="3910" ht="12.75">
      <c r="E3910" s="9"/>
    </row>
    <row r="3911" ht="12.75">
      <c r="E3911" s="9"/>
    </row>
    <row r="3912" ht="12.75">
      <c r="E3912" s="9"/>
    </row>
    <row r="3913" ht="12.75">
      <c r="E3913" s="9"/>
    </row>
    <row r="3914" ht="12.75">
      <c r="E3914" s="9"/>
    </row>
    <row r="3915" ht="12.75">
      <c r="E3915" s="9"/>
    </row>
    <row r="3916" ht="12.75">
      <c r="E3916" s="9"/>
    </row>
    <row r="3917" ht="12.75">
      <c r="E3917" s="9"/>
    </row>
    <row r="3918" ht="12.75">
      <c r="E3918" s="9"/>
    </row>
    <row r="3919" ht="12.75">
      <c r="E3919" s="9"/>
    </row>
    <row r="3920" ht="12.75">
      <c r="E3920" s="9"/>
    </row>
    <row r="3921" ht="12.75">
      <c r="E3921" s="9"/>
    </row>
    <row r="3922" ht="12.75">
      <c r="E3922" s="9"/>
    </row>
    <row r="3923" ht="12.75">
      <c r="E3923" s="9"/>
    </row>
    <row r="3924" ht="12.75">
      <c r="E3924" s="9"/>
    </row>
    <row r="3925" ht="12.75">
      <c r="E3925" s="9"/>
    </row>
    <row r="3926" ht="12.75">
      <c r="E3926" s="9"/>
    </row>
    <row r="3927" ht="12.75">
      <c r="E3927" s="9"/>
    </row>
    <row r="3928" ht="12.75">
      <c r="E3928" s="9"/>
    </row>
    <row r="3929" ht="12.75">
      <c r="E3929" s="9"/>
    </row>
    <row r="3930" ht="12.75">
      <c r="E3930" s="9"/>
    </row>
    <row r="3931" ht="12.75">
      <c r="E3931" s="9"/>
    </row>
    <row r="3932" ht="12.75">
      <c r="E3932" s="9"/>
    </row>
    <row r="3933" ht="12.75">
      <c r="E3933" s="9"/>
    </row>
    <row r="3934" ht="12.75">
      <c r="E3934" s="9"/>
    </row>
    <row r="3935" ht="12.75">
      <c r="E3935" s="9"/>
    </row>
    <row r="3936" ht="12.75">
      <c r="E3936" s="9"/>
    </row>
    <row r="3937" ht="12.75">
      <c r="E3937" s="9"/>
    </row>
    <row r="3938" ht="12.75">
      <c r="E3938" s="9"/>
    </row>
    <row r="3939" ht="12.75">
      <c r="E3939" s="9"/>
    </row>
    <row r="3940" ht="12.75">
      <c r="E3940" s="9"/>
    </row>
    <row r="3941" ht="12.75">
      <c r="E3941" s="9"/>
    </row>
    <row r="3942" ht="12.75">
      <c r="E3942" s="9"/>
    </row>
    <row r="3943" ht="12.75">
      <c r="E3943" s="9"/>
    </row>
    <row r="3944" ht="12.75">
      <c r="E3944" s="9"/>
    </row>
    <row r="3945" ht="12.75">
      <c r="E3945" s="9"/>
    </row>
    <row r="3946" ht="12.75">
      <c r="E3946" s="9"/>
    </row>
    <row r="3947" ht="12.75">
      <c r="E3947" s="9"/>
    </row>
    <row r="3948" ht="12.75">
      <c r="E3948" s="9"/>
    </row>
    <row r="3949" ht="12.75">
      <c r="E3949" s="9"/>
    </row>
    <row r="3950" ht="12.75">
      <c r="E3950" s="9"/>
    </row>
    <row r="3951" ht="12.75">
      <c r="E3951" s="9"/>
    </row>
    <row r="3952" ht="12.75">
      <c r="E3952" s="9"/>
    </row>
    <row r="3953" ht="12.75">
      <c r="E3953" s="9"/>
    </row>
    <row r="3954" ht="12.75">
      <c r="E3954" s="9"/>
    </row>
    <row r="3955" ht="12.75">
      <c r="E3955" s="9"/>
    </row>
    <row r="3956" ht="12.75">
      <c r="E3956" s="9"/>
    </row>
    <row r="3957" ht="12.75">
      <c r="E3957" s="9"/>
    </row>
    <row r="3958" ht="12.75">
      <c r="E3958" s="9"/>
    </row>
    <row r="3959" ht="12.75">
      <c r="E3959" s="9"/>
    </row>
    <row r="3960" ht="12.75">
      <c r="E3960" s="9"/>
    </row>
    <row r="3961" ht="12.75">
      <c r="E3961" s="9"/>
    </row>
    <row r="3962" ht="12.75">
      <c r="E3962" s="9"/>
    </row>
    <row r="3963" ht="12.75">
      <c r="E3963" s="9"/>
    </row>
    <row r="3964" ht="12.75">
      <c r="E3964" s="9"/>
    </row>
    <row r="3965" ht="12.75">
      <c r="E3965" s="9"/>
    </row>
    <row r="3966" ht="12.75">
      <c r="E3966" s="9"/>
    </row>
    <row r="3967" ht="12.75">
      <c r="E3967" s="9"/>
    </row>
    <row r="3968" ht="12.75">
      <c r="E3968" s="9"/>
    </row>
    <row r="3969" ht="12.75">
      <c r="E3969" s="9"/>
    </row>
    <row r="3970" ht="12.75">
      <c r="E3970" s="9"/>
    </row>
    <row r="3971" ht="12.75">
      <c r="E3971" s="9"/>
    </row>
    <row r="3972" ht="12.75">
      <c r="E3972" s="9"/>
    </row>
    <row r="3973" ht="12.75">
      <c r="E3973" s="9"/>
    </row>
    <row r="3974" ht="12.75">
      <c r="E3974" s="9"/>
    </row>
    <row r="3975" ht="12.75">
      <c r="E3975" s="9"/>
    </row>
    <row r="3976" ht="12.75">
      <c r="E3976" s="9"/>
    </row>
    <row r="3977" ht="12.75">
      <c r="E3977" s="9"/>
    </row>
    <row r="3978" ht="12.75">
      <c r="E3978" s="9"/>
    </row>
    <row r="3979" ht="12.75">
      <c r="E3979" s="9"/>
    </row>
    <row r="3980" ht="12.75">
      <c r="E3980" s="9"/>
    </row>
    <row r="3981" ht="12.75">
      <c r="E3981" s="9"/>
    </row>
    <row r="3982" ht="12.75">
      <c r="E3982" s="9"/>
    </row>
    <row r="3983" ht="12.75">
      <c r="E3983" s="9"/>
    </row>
    <row r="3984" ht="12.75">
      <c r="E3984" s="9"/>
    </row>
    <row r="3985" ht="12.75">
      <c r="E3985" s="9"/>
    </row>
    <row r="3986" ht="12.75">
      <c r="E3986" s="9"/>
    </row>
    <row r="3987" ht="12.75">
      <c r="E3987" s="9"/>
    </row>
    <row r="3988" ht="12.75">
      <c r="E3988" s="9"/>
    </row>
    <row r="3989" ht="12.75">
      <c r="E3989" s="9"/>
    </row>
    <row r="3990" ht="12.75">
      <c r="E3990" s="9"/>
    </row>
    <row r="3991" ht="12.75">
      <c r="E3991" s="9"/>
    </row>
    <row r="3992" ht="12.75">
      <c r="E3992" s="9"/>
    </row>
    <row r="3993" ht="12.75">
      <c r="E3993" s="9"/>
    </row>
    <row r="3994" ht="12.75">
      <c r="E3994" s="9"/>
    </row>
    <row r="3995" ht="12.75">
      <c r="E3995" s="9"/>
    </row>
    <row r="3996" ht="12.75">
      <c r="E3996" s="9"/>
    </row>
    <row r="3997" ht="12.75">
      <c r="E3997" s="9"/>
    </row>
    <row r="3998" ht="12.75">
      <c r="E3998" s="9"/>
    </row>
    <row r="3999" ht="12.75">
      <c r="E3999" s="9"/>
    </row>
    <row r="4000" ht="12.75">
      <c r="E4000" s="9"/>
    </row>
    <row r="4001" ht="12.75">
      <c r="E4001" s="9"/>
    </row>
    <row r="4002" ht="12.75">
      <c r="E4002" s="9"/>
    </row>
    <row r="4003" ht="12.75">
      <c r="E4003" s="9"/>
    </row>
    <row r="4004" ht="12.75">
      <c r="E4004" s="9"/>
    </row>
    <row r="4005" ht="12.75">
      <c r="E4005" s="9"/>
    </row>
    <row r="4006" ht="12.75">
      <c r="E4006" s="9"/>
    </row>
    <row r="4007" ht="12.75">
      <c r="E4007" s="9"/>
    </row>
    <row r="4008" ht="12.75">
      <c r="E4008" s="9"/>
    </row>
    <row r="4009" ht="12.75">
      <c r="E4009" s="9"/>
    </row>
    <row r="4010" ht="12.75">
      <c r="E4010" s="9"/>
    </row>
    <row r="4011" ht="12.75">
      <c r="E4011" s="9"/>
    </row>
    <row r="4012" ht="12.75">
      <c r="E4012" s="9"/>
    </row>
    <row r="4013" ht="12.75">
      <c r="E4013" s="9"/>
    </row>
    <row r="4014" ht="12.75">
      <c r="E4014" s="9"/>
    </row>
    <row r="4015" ht="12.75">
      <c r="E4015" s="9"/>
    </row>
    <row r="4016" ht="12.75">
      <c r="E4016" s="9"/>
    </row>
    <row r="4017" ht="12.75">
      <c r="E4017" s="9"/>
    </row>
    <row r="4018" ht="12.75">
      <c r="E4018" s="9"/>
    </row>
    <row r="4019" ht="12.75">
      <c r="E4019" s="9"/>
    </row>
    <row r="4020" ht="12.75">
      <c r="E4020" s="9"/>
    </row>
    <row r="4021" ht="12.75">
      <c r="E4021" s="9"/>
    </row>
    <row r="4022" ht="12.75">
      <c r="E4022" s="9"/>
    </row>
    <row r="4023" ht="12.75">
      <c r="E4023" s="9"/>
    </row>
    <row r="4024" ht="12.75">
      <c r="E4024" s="9"/>
    </row>
    <row r="4025" ht="12.75">
      <c r="E4025" s="9"/>
    </row>
    <row r="4026" ht="12.75">
      <c r="E4026" s="9"/>
    </row>
    <row r="4027" ht="12.75">
      <c r="E4027" s="9"/>
    </row>
    <row r="4028" ht="12.75">
      <c r="E4028" s="9"/>
    </row>
    <row r="4029" ht="12.75">
      <c r="E4029" s="9"/>
    </row>
    <row r="4030" ht="12.75">
      <c r="E4030" s="9"/>
    </row>
    <row r="4031" ht="12.75">
      <c r="E4031" s="9"/>
    </row>
    <row r="4032" ht="12.75">
      <c r="E4032" s="9"/>
    </row>
    <row r="4033" ht="12.75">
      <c r="E4033" s="9"/>
    </row>
    <row r="4034" ht="12.75">
      <c r="E4034" s="9"/>
    </row>
    <row r="4035" ht="12.75">
      <c r="E4035" s="9"/>
    </row>
    <row r="4036" ht="12.75">
      <c r="E4036" s="9"/>
    </row>
    <row r="4037" ht="12.75">
      <c r="E4037" s="9"/>
    </row>
    <row r="4038" ht="12.75">
      <c r="E4038" s="9"/>
    </row>
    <row r="4039" ht="12.75">
      <c r="E4039" s="9"/>
    </row>
    <row r="4040" ht="12.75">
      <c r="E4040" s="9"/>
    </row>
    <row r="4041" ht="12.75">
      <c r="E4041" s="9"/>
    </row>
    <row r="4042" ht="12.75">
      <c r="E4042" s="9"/>
    </row>
    <row r="4043" ht="12.75">
      <c r="E4043" s="9"/>
    </row>
    <row r="4044" ht="12.75">
      <c r="E4044" s="9"/>
    </row>
    <row r="4045" ht="12.75">
      <c r="E4045" s="9"/>
    </row>
    <row r="4046" ht="12.75">
      <c r="E4046" s="9"/>
    </row>
    <row r="4047" ht="12.75">
      <c r="E4047" s="9"/>
    </row>
    <row r="4048" ht="12.75">
      <c r="E4048" s="9"/>
    </row>
    <row r="4049" ht="12.75">
      <c r="E4049" s="9"/>
    </row>
    <row r="4050" ht="12.75">
      <c r="E4050" s="9"/>
    </row>
    <row r="4051" ht="12.75">
      <c r="E4051" s="9"/>
    </row>
    <row r="4052" ht="12.75">
      <c r="E4052" s="9"/>
    </row>
    <row r="4053" ht="12.75">
      <c r="E4053" s="9"/>
    </row>
    <row r="4054" ht="12.75">
      <c r="E4054" s="9"/>
    </row>
    <row r="4055" ht="12.75">
      <c r="E4055" s="9"/>
    </row>
    <row r="4056" ht="12.75">
      <c r="E4056" s="9"/>
    </row>
    <row r="4057" ht="12.75">
      <c r="E4057" s="9"/>
    </row>
    <row r="4058" ht="12.75">
      <c r="E4058" s="9"/>
    </row>
    <row r="4059" ht="12.75">
      <c r="E4059" s="9"/>
    </row>
    <row r="4060" ht="12.75">
      <c r="E4060" s="9"/>
    </row>
    <row r="4061" ht="12.75">
      <c r="E4061" s="9"/>
    </row>
    <row r="4062" ht="12.75">
      <c r="E4062" s="9"/>
    </row>
    <row r="4063" ht="12.75">
      <c r="E4063" s="9"/>
    </row>
    <row r="4064" ht="12.75">
      <c r="E4064" s="9"/>
    </row>
    <row r="4065" ht="12.75">
      <c r="E4065" s="9"/>
    </row>
    <row r="4066" ht="12.75">
      <c r="E4066" s="9"/>
    </row>
    <row r="4067" ht="12.75">
      <c r="E4067" s="9"/>
    </row>
    <row r="4068" ht="12.75">
      <c r="E4068" s="9"/>
    </row>
    <row r="4069" ht="12.75">
      <c r="E4069" s="9"/>
    </row>
    <row r="4070" ht="12.75">
      <c r="E4070" s="9"/>
    </row>
    <row r="4071" ht="12.75">
      <c r="E4071" s="9"/>
    </row>
    <row r="4072" ht="12.75">
      <c r="E4072" s="9"/>
    </row>
    <row r="4073" ht="12.75">
      <c r="E4073" s="9"/>
    </row>
    <row r="4074" ht="12.75">
      <c r="E4074" s="9"/>
    </row>
    <row r="4075" ht="12.75">
      <c r="E4075" s="9"/>
    </row>
    <row r="4076" ht="12.75">
      <c r="E4076" s="9"/>
    </row>
    <row r="4077" ht="12.75">
      <c r="E4077" s="9"/>
    </row>
    <row r="4078" ht="12.75">
      <c r="E4078" s="9"/>
    </row>
    <row r="4079" ht="12.75">
      <c r="E4079" s="9"/>
    </row>
    <row r="4080" ht="12.75">
      <c r="E4080" s="9"/>
    </row>
    <row r="4081" ht="12.75">
      <c r="E4081" s="9"/>
    </row>
    <row r="4082" ht="12.75">
      <c r="E4082" s="9"/>
    </row>
    <row r="4083" ht="12.75">
      <c r="E4083" s="9"/>
    </row>
    <row r="4084" ht="12.75">
      <c r="E4084" s="9"/>
    </row>
    <row r="4085" ht="12.75">
      <c r="E4085" s="9"/>
    </row>
    <row r="4086" ht="12.75">
      <c r="E4086" s="9"/>
    </row>
    <row r="4087" ht="12.75">
      <c r="E4087" s="9"/>
    </row>
    <row r="4088" ht="12.75">
      <c r="E4088" s="9"/>
    </row>
    <row r="4089" ht="12.75">
      <c r="E4089" s="9"/>
    </row>
    <row r="4090" ht="12.75">
      <c r="E4090" s="9"/>
    </row>
    <row r="4091" ht="12.75">
      <c r="E4091" s="9"/>
    </row>
    <row r="4092" ht="12.75">
      <c r="E4092" s="9"/>
    </row>
    <row r="4093" ht="12.75">
      <c r="E4093" s="9"/>
    </row>
    <row r="4094" ht="12.75">
      <c r="E4094" s="9"/>
    </row>
    <row r="4095" ht="12.75">
      <c r="E4095" s="9"/>
    </row>
    <row r="4096" ht="12.75">
      <c r="E4096" s="9"/>
    </row>
    <row r="4097" ht="12.75">
      <c r="E4097" s="9"/>
    </row>
    <row r="4098" ht="12.75">
      <c r="E4098" s="9"/>
    </row>
    <row r="4099" ht="12.75">
      <c r="E4099" s="9"/>
    </row>
    <row r="4100" ht="12.75">
      <c r="E4100" s="9"/>
    </row>
    <row r="4101" ht="12.75">
      <c r="E4101" s="9"/>
    </row>
    <row r="4102" ht="12.75">
      <c r="E4102" s="9"/>
    </row>
    <row r="4103" ht="12.75">
      <c r="E4103" s="9"/>
    </row>
    <row r="4104" ht="12.75">
      <c r="E4104" s="9"/>
    </row>
    <row r="4105" ht="12.75">
      <c r="E4105" s="9"/>
    </row>
    <row r="4106" ht="12.75">
      <c r="E4106" s="9"/>
    </row>
    <row r="4107" ht="12.75">
      <c r="E4107" s="9"/>
    </row>
    <row r="4108" ht="12.75">
      <c r="E4108" s="9"/>
    </row>
    <row r="4109" ht="12.75">
      <c r="E4109" s="9"/>
    </row>
    <row r="4110" ht="12.75">
      <c r="E4110" s="9"/>
    </row>
    <row r="4111" ht="12.75">
      <c r="E4111" s="9"/>
    </row>
    <row r="4112" ht="12.75">
      <c r="E4112" s="9"/>
    </row>
    <row r="4113" ht="12.75">
      <c r="E4113" s="9"/>
    </row>
    <row r="4114" ht="12.75">
      <c r="E4114" s="9"/>
    </row>
    <row r="4115" ht="12.75">
      <c r="E4115" s="9"/>
    </row>
    <row r="4116" ht="12.75">
      <c r="E4116" s="9"/>
    </row>
    <row r="4117" ht="12.75">
      <c r="E4117" s="9"/>
    </row>
    <row r="4118" ht="12.75">
      <c r="E4118" s="9"/>
    </row>
    <row r="4119" ht="12.75">
      <c r="E4119" s="9"/>
    </row>
    <row r="4120" ht="12.75">
      <c r="E4120" s="9"/>
    </row>
    <row r="4121" ht="12.75">
      <c r="E4121" s="9"/>
    </row>
    <row r="4122" ht="12.75">
      <c r="E4122" s="9"/>
    </row>
    <row r="4123" ht="12.75">
      <c r="E4123" s="9"/>
    </row>
    <row r="4124" ht="12.75">
      <c r="E4124" s="9"/>
    </row>
    <row r="4125" ht="12.75">
      <c r="E4125" s="9"/>
    </row>
    <row r="4126" ht="12.75">
      <c r="E4126" s="9"/>
    </row>
    <row r="4127" ht="12.75">
      <c r="E4127" s="9"/>
    </row>
    <row r="4128" ht="12.75">
      <c r="E4128" s="9"/>
    </row>
    <row r="4129" ht="12.75">
      <c r="E4129" s="9"/>
    </row>
    <row r="4130" ht="12.75">
      <c r="E4130" s="9"/>
    </row>
    <row r="4131" ht="12.75">
      <c r="E4131" s="9"/>
    </row>
    <row r="4132" ht="12.75">
      <c r="E4132" s="9"/>
    </row>
    <row r="4133" ht="12.75">
      <c r="E4133" s="9"/>
    </row>
    <row r="4134" ht="12.75">
      <c r="E4134" s="9"/>
    </row>
    <row r="4135" ht="12.75">
      <c r="E4135" s="9"/>
    </row>
    <row r="4136" ht="12.75">
      <c r="E4136" s="9"/>
    </row>
    <row r="4137" ht="12.75">
      <c r="E4137" s="9"/>
    </row>
    <row r="4138" ht="12.75">
      <c r="E4138" s="9"/>
    </row>
    <row r="4139" ht="12.75">
      <c r="E4139" s="9"/>
    </row>
    <row r="4140" ht="12.75">
      <c r="E4140" s="9"/>
    </row>
    <row r="4141" ht="12.75">
      <c r="E4141" s="9"/>
    </row>
    <row r="4142" ht="12.75">
      <c r="E4142" s="9"/>
    </row>
    <row r="4143" ht="12.75">
      <c r="E4143" s="9"/>
    </row>
    <row r="4144" ht="12.75">
      <c r="E4144" s="9"/>
    </row>
    <row r="4145" ht="12.75">
      <c r="E4145" s="9"/>
    </row>
    <row r="4146" ht="12.75">
      <c r="E4146" s="9"/>
    </row>
    <row r="4147" ht="12.75">
      <c r="E4147" s="9"/>
    </row>
    <row r="4148" ht="12.75">
      <c r="E4148" s="9"/>
    </row>
    <row r="4149" ht="12.75">
      <c r="E4149" s="9"/>
    </row>
    <row r="4150" ht="12.75">
      <c r="E4150" s="9"/>
    </row>
    <row r="4151" ht="12.75">
      <c r="E4151" s="9"/>
    </row>
    <row r="4152" ht="12.75">
      <c r="E4152" s="9"/>
    </row>
    <row r="4153" ht="12.75">
      <c r="E4153" s="9"/>
    </row>
    <row r="4154" ht="12.75">
      <c r="E4154" s="9"/>
    </row>
    <row r="4155" ht="12.75">
      <c r="E4155" s="9"/>
    </row>
    <row r="4156" ht="12.75">
      <c r="E4156" s="9"/>
    </row>
    <row r="4157" ht="12.75">
      <c r="E4157" s="9"/>
    </row>
    <row r="4158" ht="12.75">
      <c r="E4158" s="9"/>
    </row>
    <row r="4159" ht="12.75">
      <c r="E4159" s="9"/>
    </row>
    <row r="4160" ht="12.75">
      <c r="E4160" s="9"/>
    </row>
    <row r="4161" ht="12.75">
      <c r="E4161" s="9"/>
    </row>
    <row r="4162" ht="12.75">
      <c r="E4162" s="9"/>
    </row>
    <row r="4163" ht="12.75">
      <c r="E4163" s="9"/>
    </row>
    <row r="4164" ht="12.75">
      <c r="E4164" s="9"/>
    </row>
    <row r="4165" ht="12.75">
      <c r="E4165" s="9"/>
    </row>
    <row r="4166" ht="12.75">
      <c r="E4166" s="9"/>
    </row>
    <row r="4167" ht="12.75">
      <c r="E4167" s="9"/>
    </row>
    <row r="4168" ht="12.75">
      <c r="E4168" s="9"/>
    </row>
    <row r="4169" ht="12.75">
      <c r="E4169" s="9"/>
    </row>
    <row r="4170" ht="12.75">
      <c r="E4170" s="9"/>
    </row>
    <row r="4171" ht="12.75">
      <c r="E4171" s="9"/>
    </row>
    <row r="4172" ht="12.75">
      <c r="E4172" s="9"/>
    </row>
    <row r="4173" ht="12.75">
      <c r="E4173" s="9"/>
    </row>
    <row r="4174" ht="12.75">
      <c r="E4174" s="9"/>
    </row>
    <row r="4175" ht="12.75">
      <c r="E4175" s="9"/>
    </row>
    <row r="4176" ht="12.75">
      <c r="E4176" s="9"/>
    </row>
    <row r="4177" ht="12.75">
      <c r="E4177" s="9"/>
    </row>
    <row r="4178" ht="12.75">
      <c r="E4178" s="9"/>
    </row>
    <row r="4179" ht="12.75">
      <c r="E4179" s="9"/>
    </row>
    <row r="4180" ht="12.75">
      <c r="E4180" s="9"/>
    </row>
    <row r="4181" ht="12.75">
      <c r="E4181" s="9"/>
    </row>
    <row r="4182" ht="12.75">
      <c r="E4182" s="9"/>
    </row>
    <row r="4183" ht="12.75">
      <c r="E4183" s="9"/>
    </row>
    <row r="4184" ht="12.75">
      <c r="E4184" s="9"/>
    </row>
    <row r="4185" ht="12.75">
      <c r="E4185" s="9"/>
    </row>
    <row r="4186" ht="12.75">
      <c r="E4186" s="9"/>
    </row>
    <row r="4187" ht="12.75">
      <c r="E4187" s="9"/>
    </row>
    <row r="4188" ht="12.75">
      <c r="E4188" s="9"/>
    </row>
    <row r="4189" ht="12.75">
      <c r="E4189" s="9"/>
    </row>
    <row r="4190" ht="12.75">
      <c r="E4190" s="9"/>
    </row>
    <row r="4191" ht="12.75">
      <c r="E4191" s="9"/>
    </row>
    <row r="4192" ht="12.75">
      <c r="E4192" s="9"/>
    </row>
    <row r="4193" ht="12.75">
      <c r="E4193" s="9"/>
    </row>
    <row r="4194" ht="12.75">
      <c r="E4194" s="9"/>
    </row>
    <row r="4195" ht="12.75">
      <c r="E4195" s="9"/>
    </row>
    <row r="4196" ht="12.75">
      <c r="E4196" s="9"/>
    </row>
    <row r="4197" ht="12.75">
      <c r="E4197" s="9"/>
    </row>
    <row r="4198" ht="12.75">
      <c r="E4198" s="9"/>
    </row>
    <row r="4199" ht="12.75">
      <c r="E4199" s="9"/>
    </row>
    <row r="4200" ht="12.75">
      <c r="E4200" s="9"/>
    </row>
    <row r="4201" ht="12.75">
      <c r="E4201" s="9"/>
    </row>
    <row r="4202" ht="12.75">
      <c r="E4202" s="9"/>
    </row>
    <row r="4203" ht="12.75">
      <c r="E4203" s="9"/>
    </row>
    <row r="4204" ht="12.75">
      <c r="E4204" s="9"/>
    </row>
    <row r="4205" ht="12.75">
      <c r="E4205" s="9"/>
    </row>
    <row r="4206" ht="12.75">
      <c r="E4206" s="9"/>
    </row>
    <row r="4207" ht="12.75">
      <c r="E4207" s="9"/>
    </row>
    <row r="4208" ht="12.75">
      <c r="E4208" s="9"/>
    </row>
    <row r="4209" ht="12.75">
      <c r="E4209" s="9"/>
    </row>
    <row r="4210" ht="12.75">
      <c r="E4210" s="9"/>
    </row>
    <row r="4211" ht="12.75">
      <c r="E4211" s="9"/>
    </row>
    <row r="4212" ht="12.75">
      <c r="E4212" s="9"/>
    </row>
    <row r="4213" ht="12.75">
      <c r="E4213" s="9"/>
    </row>
    <row r="4214" ht="12.75">
      <c r="E4214" s="9"/>
    </row>
    <row r="4215" ht="12.75">
      <c r="E4215" s="9"/>
    </row>
    <row r="4216" ht="12.75">
      <c r="E4216" s="9"/>
    </row>
    <row r="4217" ht="12.75">
      <c r="E4217" s="9"/>
    </row>
    <row r="4218" ht="12.75">
      <c r="E4218" s="9"/>
    </row>
    <row r="4219" ht="12.75">
      <c r="E4219" s="9"/>
    </row>
    <row r="4220" ht="12.75">
      <c r="E4220" s="9"/>
    </row>
    <row r="4221" ht="12.75">
      <c r="E4221" s="9"/>
    </row>
    <row r="4222" ht="12.75">
      <c r="E4222" s="9"/>
    </row>
    <row r="4223" ht="12.75">
      <c r="E4223" s="9"/>
    </row>
    <row r="4224" ht="12.75">
      <c r="E4224" s="9"/>
    </row>
    <row r="4225" ht="12.75">
      <c r="E4225" s="9"/>
    </row>
    <row r="4226" ht="12.75">
      <c r="E4226" s="9"/>
    </row>
    <row r="4227" ht="12.75">
      <c r="E4227" s="9"/>
    </row>
    <row r="4228" ht="12.75">
      <c r="E4228" s="9"/>
    </row>
    <row r="4229" ht="12.75">
      <c r="E4229" s="9"/>
    </row>
    <row r="4230" ht="12.75">
      <c r="E4230" s="9"/>
    </row>
    <row r="4231" ht="12.75">
      <c r="E4231" s="9"/>
    </row>
    <row r="4232" ht="12.75">
      <c r="E4232" s="9"/>
    </row>
    <row r="4233" ht="12.75">
      <c r="E4233" s="9"/>
    </row>
    <row r="4234" ht="12.75">
      <c r="E4234" s="9"/>
    </row>
    <row r="4235" ht="12.75">
      <c r="E4235" s="9"/>
    </row>
    <row r="4236" ht="12.75">
      <c r="E4236" s="9"/>
    </row>
    <row r="4237" ht="12.75">
      <c r="E4237" s="9"/>
    </row>
    <row r="4238" ht="12.75">
      <c r="E4238" s="9"/>
    </row>
    <row r="4239" ht="12.75">
      <c r="E4239" s="9"/>
    </row>
    <row r="4240" ht="12.75">
      <c r="E4240" s="9"/>
    </row>
    <row r="4241" ht="12.75">
      <c r="E4241" s="9"/>
    </row>
    <row r="4242" ht="12.75">
      <c r="E4242" s="9"/>
    </row>
    <row r="4243" ht="12.75">
      <c r="E4243" s="9"/>
    </row>
    <row r="4244" ht="12.75">
      <c r="E4244" s="9"/>
    </row>
    <row r="4245" ht="12.75">
      <c r="E4245" s="9"/>
    </row>
    <row r="4246" ht="12.75">
      <c r="E4246" s="9"/>
    </row>
    <row r="4247" ht="12.75">
      <c r="E4247" s="9"/>
    </row>
    <row r="4248" ht="12.75">
      <c r="E4248" s="9"/>
    </row>
    <row r="4249" ht="12.75">
      <c r="E4249" s="9"/>
    </row>
    <row r="4250" ht="12.75">
      <c r="E4250" s="9"/>
    </row>
    <row r="4251" ht="12.75">
      <c r="E4251" s="9"/>
    </row>
    <row r="4252" ht="12.75">
      <c r="E4252" s="9"/>
    </row>
    <row r="4253" ht="12.75">
      <c r="E4253" s="9"/>
    </row>
    <row r="4254" ht="12.75">
      <c r="E4254" s="9"/>
    </row>
    <row r="4255" ht="12.75">
      <c r="E4255" s="9"/>
    </row>
    <row r="4256" ht="12.75">
      <c r="E4256" s="9"/>
    </row>
    <row r="4257" ht="12.75">
      <c r="E4257" s="9"/>
    </row>
    <row r="4258" ht="12.75">
      <c r="E4258" s="9"/>
    </row>
    <row r="4259" ht="12.75">
      <c r="E4259" s="9"/>
    </row>
    <row r="4260" ht="12.75">
      <c r="E4260" s="9"/>
    </row>
    <row r="4261" ht="12.75">
      <c r="E4261" s="9"/>
    </row>
    <row r="4262" ht="12.75">
      <c r="E4262" s="9"/>
    </row>
    <row r="4263" ht="12.75">
      <c r="E4263" s="9"/>
    </row>
    <row r="4264" ht="12.75">
      <c r="E4264" s="9"/>
    </row>
    <row r="4265" ht="12.75">
      <c r="E4265" s="9"/>
    </row>
    <row r="4266" ht="12.75">
      <c r="E4266" s="9"/>
    </row>
    <row r="4267" ht="12.75">
      <c r="E4267" s="9"/>
    </row>
    <row r="4268" ht="12.75">
      <c r="E4268" s="9"/>
    </row>
    <row r="4269" ht="12.75">
      <c r="E4269" s="9"/>
    </row>
    <row r="4270" ht="12.75">
      <c r="E4270" s="9"/>
    </row>
    <row r="4271" ht="12.75">
      <c r="E4271" s="9"/>
    </row>
    <row r="4272" ht="12.75">
      <c r="E4272" s="9"/>
    </row>
    <row r="4273" ht="12.75">
      <c r="E4273" s="9"/>
    </row>
    <row r="4274" ht="12.75">
      <c r="E4274" s="9"/>
    </row>
    <row r="4275" ht="12.75">
      <c r="E4275" s="9"/>
    </row>
    <row r="4276" ht="12.75">
      <c r="E4276" s="9"/>
    </row>
    <row r="4277" ht="12.75">
      <c r="E4277" s="9"/>
    </row>
    <row r="4278" ht="12.75">
      <c r="E4278" s="9"/>
    </row>
    <row r="4279" ht="12.75">
      <c r="E4279" s="9"/>
    </row>
    <row r="4280" ht="12.75">
      <c r="E4280" s="9"/>
    </row>
    <row r="4281" ht="12.75">
      <c r="E4281" s="9"/>
    </row>
    <row r="4282" ht="12.75">
      <c r="E4282" s="9"/>
    </row>
    <row r="4283" ht="12.75">
      <c r="E4283" s="9"/>
    </row>
    <row r="4284" ht="12.75">
      <c r="E4284" s="9"/>
    </row>
    <row r="4285" ht="12.75">
      <c r="E4285" s="9"/>
    </row>
    <row r="4286" ht="12.75">
      <c r="E4286" s="9"/>
    </row>
    <row r="4287" ht="12.75">
      <c r="E4287" s="9"/>
    </row>
    <row r="4288" ht="12.75">
      <c r="E4288" s="9"/>
    </row>
    <row r="4289" ht="12.75">
      <c r="E4289" s="9"/>
    </row>
    <row r="4290" ht="12.75">
      <c r="E4290" s="9"/>
    </row>
    <row r="4291" ht="12.75">
      <c r="E4291" s="9"/>
    </row>
    <row r="4292" ht="12.75">
      <c r="E4292" s="9"/>
    </row>
    <row r="4293" ht="12.75">
      <c r="E4293" s="9"/>
    </row>
    <row r="4294" ht="12.75">
      <c r="E4294" s="9"/>
    </row>
    <row r="4295" ht="12.75">
      <c r="E4295" s="9"/>
    </row>
    <row r="4296" ht="12.75">
      <c r="E4296" s="9"/>
    </row>
    <row r="4297" ht="12.75">
      <c r="E4297" s="9"/>
    </row>
    <row r="4298" ht="12.75">
      <c r="E4298" s="9"/>
    </row>
    <row r="4299" ht="12.75">
      <c r="E4299" s="9"/>
    </row>
    <row r="4300" ht="12.75">
      <c r="E4300" s="9"/>
    </row>
    <row r="4301" ht="12.75">
      <c r="E4301" s="9"/>
    </row>
    <row r="4302" ht="12.75">
      <c r="E4302" s="9"/>
    </row>
    <row r="4303" ht="12.75">
      <c r="E4303" s="9"/>
    </row>
    <row r="4304" ht="12.75">
      <c r="E4304" s="9"/>
    </row>
    <row r="4305" ht="12.75">
      <c r="E4305" s="9"/>
    </row>
    <row r="4306" ht="12.75">
      <c r="E4306" s="9"/>
    </row>
    <row r="4307" ht="12.75">
      <c r="E4307" s="9"/>
    </row>
    <row r="4308" ht="12.75">
      <c r="E4308" s="9"/>
    </row>
    <row r="4309" ht="12.75">
      <c r="E4309" s="9"/>
    </row>
    <row r="4310" ht="12.75">
      <c r="E4310" s="9"/>
    </row>
    <row r="4311" ht="12.75">
      <c r="E4311" s="9"/>
    </row>
    <row r="4312" ht="12.75">
      <c r="E4312" s="9"/>
    </row>
    <row r="4313" ht="12.75">
      <c r="E4313" s="9"/>
    </row>
    <row r="4314" ht="12.75">
      <c r="E4314" s="9"/>
    </row>
    <row r="4315" ht="12.75">
      <c r="E4315" s="9"/>
    </row>
    <row r="4316" ht="12.75">
      <c r="E4316" s="9"/>
    </row>
    <row r="4317" ht="12.75">
      <c r="E4317" s="9"/>
    </row>
    <row r="4318" ht="12.75">
      <c r="E4318" s="9"/>
    </row>
    <row r="4319" ht="12.75">
      <c r="E4319" s="9"/>
    </row>
    <row r="4320" ht="12.75">
      <c r="E4320" s="9"/>
    </row>
    <row r="4321" ht="12.75">
      <c r="E4321" s="9"/>
    </row>
    <row r="4322" ht="12.75">
      <c r="E4322" s="9"/>
    </row>
    <row r="4323" ht="12.75">
      <c r="E4323" s="9"/>
    </row>
    <row r="4324" ht="12.75">
      <c r="E4324" s="9"/>
    </row>
    <row r="4325" ht="12.75">
      <c r="E4325" s="9"/>
    </row>
    <row r="4326" ht="12.75">
      <c r="E4326" s="9"/>
    </row>
    <row r="4327" ht="12.75">
      <c r="E4327" s="9"/>
    </row>
    <row r="4328" ht="12.75">
      <c r="E4328" s="9"/>
    </row>
    <row r="4329" ht="12.75">
      <c r="E4329" s="9"/>
    </row>
    <row r="4330" ht="12.75">
      <c r="E4330" s="9"/>
    </row>
    <row r="4331" ht="12.75">
      <c r="E4331" s="9"/>
    </row>
    <row r="4332" ht="12.75">
      <c r="E4332" s="9"/>
    </row>
    <row r="4333" ht="12.75">
      <c r="E4333" s="9"/>
    </row>
    <row r="4334" ht="12.75">
      <c r="E4334" s="9"/>
    </row>
    <row r="4335" ht="12.75">
      <c r="E4335" s="9"/>
    </row>
    <row r="4336" ht="12.75">
      <c r="E4336" s="9"/>
    </row>
    <row r="4337" ht="12.75">
      <c r="E4337" s="9"/>
    </row>
    <row r="4338" ht="12.75">
      <c r="E4338" s="9"/>
    </row>
    <row r="4339" ht="12.75">
      <c r="E4339" s="9"/>
    </row>
    <row r="4340" ht="12.75">
      <c r="E4340" s="9"/>
    </row>
    <row r="4341" ht="12.75">
      <c r="E4341" s="9"/>
    </row>
    <row r="4342" ht="12.75">
      <c r="E4342" s="9"/>
    </row>
    <row r="4343" ht="12.75">
      <c r="E4343" s="9"/>
    </row>
    <row r="4344" ht="12.75">
      <c r="E4344" s="9"/>
    </row>
    <row r="4345" ht="12.75">
      <c r="E4345" s="9"/>
    </row>
    <row r="4346" ht="12.75">
      <c r="E4346" s="9"/>
    </row>
    <row r="4347" ht="12.75">
      <c r="E4347" s="9"/>
    </row>
    <row r="4348" ht="12.75">
      <c r="E4348" s="9"/>
    </row>
    <row r="4349" ht="12.75">
      <c r="E4349" s="9"/>
    </row>
    <row r="4350" ht="12.75">
      <c r="E4350" s="9"/>
    </row>
    <row r="4351" ht="12.75">
      <c r="E4351" s="9"/>
    </row>
    <row r="4352" ht="12.75">
      <c r="E4352" s="9"/>
    </row>
    <row r="4353" ht="12.75">
      <c r="E4353" s="9"/>
    </row>
    <row r="4354" ht="12.75">
      <c r="E4354" s="9"/>
    </row>
    <row r="4355" ht="12.75">
      <c r="E4355" s="9"/>
    </row>
    <row r="4356" ht="12.75">
      <c r="E4356" s="9"/>
    </row>
    <row r="4357" ht="12.75">
      <c r="E4357" s="9"/>
    </row>
    <row r="4358" ht="12.75">
      <c r="E4358" s="9"/>
    </row>
    <row r="4359" ht="12.75">
      <c r="E4359" s="9"/>
    </row>
    <row r="4360" ht="12.75">
      <c r="E4360" s="9"/>
    </row>
    <row r="4361" ht="12.75">
      <c r="E4361" s="9"/>
    </row>
    <row r="4362" ht="12.75">
      <c r="E4362" s="9"/>
    </row>
    <row r="4363" ht="12.75">
      <c r="E4363" s="9"/>
    </row>
    <row r="4364" ht="12.75">
      <c r="E4364" s="9"/>
    </row>
    <row r="4365" ht="12.75">
      <c r="E4365" s="9"/>
    </row>
    <row r="4366" ht="12.75">
      <c r="E4366" s="9"/>
    </row>
    <row r="4367" ht="12.75">
      <c r="E4367" s="9"/>
    </row>
    <row r="4368" ht="12.75">
      <c r="E4368" s="9"/>
    </row>
    <row r="4369" ht="12.75">
      <c r="E4369" s="9"/>
    </row>
    <row r="4370" ht="12.75">
      <c r="E4370" s="9"/>
    </row>
    <row r="4371" ht="12.75">
      <c r="E4371" s="9"/>
    </row>
    <row r="4372" ht="12.75">
      <c r="E4372" s="9"/>
    </row>
    <row r="4373" ht="12.75">
      <c r="E4373" s="9"/>
    </row>
    <row r="4374" ht="12.75">
      <c r="E4374" s="9"/>
    </row>
    <row r="4375" ht="12.75">
      <c r="E4375" s="9"/>
    </row>
    <row r="4376" ht="12.75">
      <c r="E4376" s="9"/>
    </row>
    <row r="4377" ht="12.75">
      <c r="E4377" s="9"/>
    </row>
    <row r="4378" ht="12.75">
      <c r="E4378" s="9"/>
    </row>
    <row r="4379" ht="12.75">
      <c r="E4379" s="9"/>
    </row>
    <row r="4380" ht="12.75">
      <c r="E4380" s="9"/>
    </row>
    <row r="4381" ht="12.75">
      <c r="E4381" s="9"/>
    </row>
    <row r="4382" ht="12.75">
      <c r="E4382" s="9"/>
    </row>
    <row r="4383" ht="12.75">
      <c r="E4383" s="9"/>
    </row>
    <row r="4384" ht="12.75">
      <c r="E4384" s="9"/>
    </row>
    <row r="4385" ht="12.75">
      <c r="E4385" s="9"/>
    </row>
    <row r="4386" ht="12.75">
      <c r="E4386" s="9"/>
    </row>
    <row r="4387" ht="12.75">
      <c r="E4387" s="9"/>
    </row>
    <row r="4388" ht="12.75">
      <c r="E4388" s="9"/>
    </row>
    <row r="4389" ht="12.75">
      <c r="E4389" s="9"/>
    </row>
    <row r="4390" ht="12.75">
      <c r="E4390" s="9"/>
    </row>
    <row r="4391" ht="12.75">
      <c r="E4391" s="9"/>
    </row>
    <row r="4392" ht="12.75">
      <c r="E4392" s="9"/>
    </row>
    <row r="4393" ht="12.75">
      <c r="E4393" s="9"/>
    </row>
    <row r="4394" ht="12.75">
      <c r="E4394" s="9"/>
    </row>
    <row r="4395" ht="12.75">
      <c r="E4395" s="9"/>
    </row>
    <row r="4396" ht="12.75">
      <c r="E4396" s="9"/>
    </row>
    <row r="4397" ht="12.75">
      <c r="E4397" s="9"/>
    </row>
    <row r="4398" ht="12.75">
      <c r="E4398" s="9"/>
    </row>
    <row r="4399" ht="12.75">
      <c r="E4399" s="9"/>
    </row>
    <row r="4400" ht="12.75">
      <c r="E4400" s="9"/>
    </row>
    <row r="4401" ht="12.75">
      <c r="E4401" s="9"/>
    </row>
    <row r="4402" ht="12.75">
      <c r="E4402" s="9"/>
    </row>
    <row r="4403" ht="12.75">
      <c r="E4403" s="9"/>
    </row>
    <row r="4404" ht="12.75">
      <c r="E4404" s="9"/>
    </row>
    <row r="4405" ht="12.75">
      <c r="E4405" s="9"/>
    </row>
    <row r="4406" ht="12.75">
      <c r="E4406" s="9"/>
    </row>
    <row r="4407" ht="12.75">
      <c r="E4407" s="9"/>
    </row>
    <row r="4408" ht="12.75">
      <c r="E4408" s="9"/>
    </row>
    <row r="4409" ht="12.75">
      <c r="E4409" s="9"/>
    </row>
    <row r="4410" ht="12.75">
      <c r="E4410" s="9"/>
    </row>
    <row r="4411" ht="12.75">
      <c r="E4411" s="9"/>
    </row>
    <row r="4412" ht="12.75">
      <c r="E4412" s="9"/>
    </row>
    <row r="4413" ht="12.75">
      <c r="E4413" s="9"/>
    </row>
    <row r="4414" ht="12.75">
      <c r="E4414" s="9"/>
    </row>
    <row r="4415" ht="12.75">
      <c r="E4415" s="9"/>
    </row>
    <row r="4416" ht="12.75">
      <c r="E4416" s="9"/>
    </row>
    <row r="4417" ht="12.75">
      <c r="E4417" s="9"/>
    </row>
    <row r="4418" ht="12.75">
      <c r="E4418" s="9"/>
    </row>
    <row r="4419" ht="12.75">
      <c r="E4419" s="9"/>
    </row>
    <row r="4420" ht="12.75">
      <c r="E4420" s="9"/>
    </row>
    <row r="4421" ht="12.75">
      <c r="E4421" s="9"/>
    </row>
    <row r="4422" ht="12.75">
      <c r="E4422" s="9"/>
    </row>
    <row r="4423" ht="12.75">
      <c r="E4423" s="9"/>
    </row>
    <row r="4424" ht="12.75">
      <c r="E4424" s="9"/>
    </row>
    <row r="4425" ht="12.75">
      <c r="E4425" s="9"/>
    </row>
    <row r="4426" ht="12.75">
      <c r="E4426" s="9"/>
    </row>
    <row r="4427" ht="12.75">
      <c r="E4427" s="9"/>
    </row>
    <row r="4428" ht="12.75">
      <c r="E4428" s="9"/>
    </row>
    <row r="4429" ht="12.75">
      <c r="E4429" s="9"/>
    </row>
    <row r="4430" ht="12.75">
      <c r="E4430" s="9"/>
    </row>
    <row r="4431" ht="12.75">
      <c r="E4431" s="9"/>
    </row>
    <row r="4432" ht="12.75">
      <c r="E4432" s="9"/>
    </row>
    <row r="4433" ht="12.75">
      <c r="E4433" s="9"/>
    </row>
    <row r="4434" ht="12.75">
      <c r="E4434" s="9"/>
    </row>
    <row r="4435" ht="12.75">
      <c r="E4435" s="9"/>
    </row>
    <row r="4436" ht="12.75">
      <c r="E4436" s="9"/>
    </row>
    <row r="4437" ht="12.75">
      <c r="E4437" s="9"/>
    </row>
    <row r="4438" ht="12.75">
      <c r="E4438" s="9"/>
    </row>
    <row r="4439" ht="12.75">
      <c r="E4439" s="9"/>
    </row>
    <row r="4440" ht="12.75">
      <c r="E4440" s="9"/>
    </row>
    <row r="4441" ht="12.75">
      <c r="E4441" s="9"/>
    </row>
    <row r="4442" ht="12.75">
      <c r="E4442" s="9"/>
    </row>
    <row r="4443" ht="12.75">
      <c r="E4443" s="9"/>
    </row>
    <row r="4444" ht="12.75">
      <c r="E4444" s="9"/>
    </row>
    <row r="4445" ht="12.75">
      <c r="E4445" s="9"/>
    </row>
    <row r="4446" ht="12.75">
      <c r="E4446" s="9"/>
    </row>
    <row r="4447" ht="12.75">
      <c r="E4447" s="9"/>
    </row>
    <row r="4448" ht="12.75">
      <c r="E4448" s="9"/>
    </row>
    <row r="4449" ht="12.75">
      <c r="E4449" s="9"/>
    </row>
    <row r="4450" ht="12.75">
      <c r="E4450" s="9"/>
    </row>
    <row r="4451" ht="12.75">
      <c r="E4451" s="9"/>
    </row>
    <row r="4452" ht="12.75">
      <c r="E4452" s="9"/>
    </row>
    <row r="4453" ht="12.75">
      <c r="E4453" s="9"/>
    </row>
    <row r="4454" ht="12.75">
      <c r="E4454" s="9"/>
    </row>
    <row r="4455" ht="12.75">
      <c r="E4455" s="9"/>
    </row>
    <row r="4456" ht="12.75">
      <c r="E4456" s="9"/>
    </row>
    <row r="4457" ht="12.75">
      <c r="E4457" s="9"/>
    </row>
    <row r="4458" ht="12.75">
      <c r="E4458" s="9"/>
    </row>
    <row r="4459" ht="12.75">
      <c r="E4459" s="9"/>
    </row>
    <row r="4460" ht="12.75">
      <c r="E4460" s="9"/>
    </row>
    <row r="4461" ht="12.75">
      <c r="E4461" s="9"/>
    </row>
    <row r="4462" ht="12.75">
      <c r="E4462" s="9"/>
    </row>
    <row r="4463" ht="12.75">
      <c r="E4463" s="9"/>
    </row>
    <row r="4464" ht="12.75">
      <c r="E4464" s="9"/>
    </row>
    <row r="4465" ht="12.75">
      <c r="E4465" s="9"/>
    </row>
    <row r="4466" ht="12.75">
      <c r="E4466" s="9"/>
    </row>
    <row r="4467" ht="12.75">
      <c r="E4467" s="9"/>
    </row>
    <row r="4468" ht="12.75">
      <c r="E4468" s="9"/>
    </row>
    <row r="4469" ht="12.75">
      <c r="E4469" s="9"/>
    </row>
    <row r="4470" ht="12.75">
      <c r="E4470" s="9"/>
    </row>
    <row r="4471" ht="12.75">
      <c r="E4471" s="9"/>
    </row>
    <row r="4472" ht="12.75">
      <c r="E4472" s="9"/>
    </row>
    <row r="4473" ht="12.75">
      <c r="E4473" s="9"/>
    </row>
    <row r="4474" ht="12.75">
      <c r="E4474" s="9"/>
    </row>
    <row r="4475" ht="12.75">
      <c r="E4475" s="9"/>
    </row>
    <row r="4476" ht="12.75">
      <c r="E4476" s="9"/>
    </row>
    <row r="4477" ht="12.75">
      <c r="E4477" s="9"/>
    </row>
    <row r="4478" ht="12.75">
      <c r="E4478" s="9"/>
    </row>
    <row r="4479" ht="12.75">
      <c r="E4479" s="9"/>
    </row>
    <row r="4480" ht="12.75">
      <c r="E4480" s="9"/>
    </row>
    <row r="4481" ht="12.75">
      <c r="E4481" s="9"/>
    </row>
    <row r="4482" ht="12.75">
      <c r="E4482" s="9"/>
    </row>
    <row r="4483" ht="12.75">
      <c r="E4483" s="9"/>
    </row>
    <row r="4484" ht="12.75">
      <c r="E4484" s="9"/>
    </row>
    <row r="4485" ht="12.75">
      <c r="E4485" s="9"/>
    </row>
    <row r="4486" ht="12.75">
      <c r="E4486" s="9"/>
    </row>
    <row r="4487" ht="12.75">
      <c r="E4487" s="9"/>
    </row>
    <row r="4488" ht="12.75">
      <c r="E4488" s="9"/>
    </row>
    <row r="4489" ht="12.75">
      <c r="E4489" s="9"/>
    </row>
    <row r="4490" ht="12.75">
      <c r="E4490" s="9"/>
    </row>
    <row r="4491" ht="12.75">
      <c r="E4491" s="9"/>
    </row>
    <row r="4492" ht="12.75">
      <c r="E4492" s="9"/>
    </row>
    <row r="4493" ht="12.75">
      <c r="E4493" s="9"/>
    </row>
    <row r="4494" ht="12.75">
      <c r="E4494" s="9"/>
    </row>
    <row r="4495" ht="12.75">
      <c r="E4495" s="9"/>
    </row>
    <row r="4496" ht="12.75">
      <c r="E4496" s="9"/>
    </row>
    <row r="4497" ht="12.75">
      <c r="E4497" s="9"/>
    </row>
    <row r="4498" ht="12.75">
      <c r="E4498" s="9"/>
    </row>
    <row r="4499" ht="12.75">
      <c r="E4499" s="9"/>
    </row>
    <row r="4500" ht="12.75">
      <c r="E4500" s="9"/>
    </row>
    <row r="4501" ht="12.75">
      <c r="E4501" s="9"/>
    </row>
    <row r="4502" ht="12.75">
      <c r="E4502" s="9"/>
    </row>
    <row r="4503" ht="12.75">
      <c r="E4503" s="9"/>
    </row>
    <row r="4504" ht="12.75">
      <c r="E4504" s="9"/>
    </row>
    <row r="4505" ht="12.75">
      <c r="E4505" s="9"/>
    </row>
    <row r="4506" ht="12.75">
      <c r="E4506" s="9"/>
    </row>
    <row r="4507" ht="12.75">
      <c r="E4507" s="9"/>
    </row>
    <row r="4508" ht="12.75">
      <c r="E4508" s="9"/>
    </row>
    <row r="4509" ht="12.75">
      <c r="E4509" s="9"/>
    </row>
    <row r="4510" ht="12.75">
      <c r="E4510" s="9"/>
    </row>
    <row r="4511" ht="12.75">
      <c r="E4511" s="9"/>
    </row>
    <row r="4512" ht="12.75">
      <c r="E4512" s="9"/>
    </row>
    <row r="4513" ht="12.75">
      <c r="E4513" s="9"/>
    </row>
    <row r="4514" ht="12.75">
      <c r="E4514" s="9"/>
    </row>
    <row r="4515" ht="12.75">
      <c r="E4515" s="9"/>
    </row>
    <row r="4516" ht="12.75">
      <c r="E4516" s="9"/>
    </row>
    <row r="4517" ht="12.75">
      <c r="E4517" s="9"/>
    </row>
    <row r="4518" ht="12.75">
      <c r="E4518" s="9"/>
    </row>
    <row r="4519" ht="12.75">
      <c r="E4519" s="9"/>
    </row>
    <row r="4520" ht="12.75">
      <c r="E4520" s="9"/>
    </row>
    <row r="4521" ht="12.75">
      <c r="E4521" s="9"/>
    </row>
    <row r="4522" ht="12.75">
      <c r="E4522" s="9"/>
    </row>
    <row r="4523" ht="12.75">
      <c r="E4523" s="9"/>
    </row>
    <row r="4524" ht="12.75">
      <c r="E4524" s="9"/>
    </row>
    <row r="4525" ht="12.75">
      <c r="E4525" s="9"/>
    </row>
    <row r="4526" ht="12.75">
      <c r="E4526" s="9"/>
    </row>
    <row r="4527" ht="12.75">
      <c r="E4527" s="9"/>
    </row>
    <row r="4528" ht="12.75">
      <c r="E4528" s="9"/>
    </row>
    <row r="4529" ht="12.75">
      <c r="E4529" s="9"/>
    </row>
    <row r="4530" ht="12.75">
      <c r="E4530" s="9"/>
    </row>
    <row r="4531" ht="12.75">
      <c r="E4531" s="9"/>
    </row>
    <row r="4532" ht="12.75">
      <c r="E4532" s="9"/>
    </row>
    <row r="4533" ht="12.75">
      <c r="E4533" s="9"/>
    </row>
    <row r="4534" ht="12.75">
      <c r="E4534" s="9"/>
    </row>
    <row r="4535" ht="12.75">
      <c r="E4535" s="9"/>
    </row>
    <row r="4536" ht="12.75">
      <c r="E4536" s="9"/>
    </row>
    <row r="4537" ht="12.75">
      <c r="E4537" s="9"/>
    </row>
    <row r="4538" ht="12.75">
      <c r="E4538" s="9"/>
    </row>
    <row r="4539" ht="12.75">
      <c r="E4539" s="9"/>
    </row>
    <row r="4540" ht="12.75">
      <c r="E4540" s="9"/>
    </row>
    <row r="4541" ht="12.75">
      <c r="E4541" s="9"/>
    </row>
    <row r="4542" ht="12.75">
      <c r="E4542" s="9"/>
    </row>
    <row r="4543" ht="12.75">
      <c r="E4543" s="9"/>
    </row>
    <row r="4544" ht="12.75">
      <c r="E4544" s="9"/>
    </row>
    <row r="4545" ht="12.75">
      <c r="E4545" s="9"/>
    </row>
    <row r="4546" ht="12.75">
      <c r="E4546" s="9"/>
    </row>
    <row r="4547" ht="12.75">
      <c r="E4547" s="9"/>
    </row>
    <row r="4548" ht="12.75">
      <c r="E4548" s="9"/>
    </row>
    <row r="4549" ht="12.75">
      <c r="E4549" s="9"/>
    </row>
    <row r="4550" ht="12.75">
      <c r="E4550" s="9"/>
    </row>
    <row r="4551" ht="12.75">
      <c r="E4551" s="9"/>
    </row>
    <row r="4552" ht="12.75">
      <c r="E4552" s="9"/>
    </row>
    <row r="4553" ht="12.75">
      <c r="E4553" s="9"/>
    </row>
    <row r="4554" ht="12.75">
      <c r="E4554" s="9"/>
    </row>
    <row r="4555" ht="12.75">
      <c r="E4555" s="9"/>
    </row>
    <row r="4556" ht="12.75">
      <c r="E4556" s="9"/>
    </row>
    <row r="4557" ht="12.75">
      <c r="E4557" s="9"/>
    </row>
    <row r="4558" ht="12.75">
      <c r="E4558" s="9"/>
    </row>
    <row r="4559" ht="12.75">
      <c r="E4559" s="9"/>
    </row>
    <row r="4560" ht="12.75">
      <c r="E4560" s="9"/>
    </row>
    <row r="4561" ht="12.75">
      <c r="E4561" s="9"/>
    </row>
    <row r="4562" ht="12.75">
      <c r="E4562" s="9"/>
    </row>
    <row r="4563" ht="12.75">
      <c r="E4563" s="9"/>
    </row>
    <row r="4564" ht="12.75">
      <c r="E4564" s="9"/>
    </row>
    <row r="4565" ht="12.75">
      <c r="E4565" s="9"/>
    </row>
    <row r="4566" ht="12.75">
      <c r="E4566" s="9"/>
    </row>
    <row r="4567" ht="12.75">
      <c r="E4567" s="9"/>
    </row>
    <row r="4568" ht="12.75">
      <c r="E4568" s="9"/>
    </row>
    <row r="4569" ht="12.75">
      <c r="E4569" s="9"/>
    </row>
    <row r="4570" ht="12.75">
      <c r="E4570" s="9"/>
    </row>
    <row r="4571" ht="12.75">
      <c r="E4571" s="9"/>
    </row>
    <row r="4572" ht="12.75">
      <c r="E4572" s="9"/>
    </row>
    <row r="4573" ht="12.75">
      <c r="E4573" s="9"/>
    </row>
    <row r="4574" ht="12.75">
      <c r="E4574" s="9"/>
    </row>
    <row r="4575" ht="12.75">
      <c r="E4575" s="9"/>
    </row>
    <row r="4576" ht="12.75">
      <c r="E4576" s="9"/>
    </row>
    <row r="4577" ht="12.75">
      <c r="E4577" s="9"/>
    </row>
    <row r="4578" ht="12.75">
      <c r="E4578" s="9"/>
    </row>
    <row r="4579" ht="12.75">
      <c r="E4579" s="9"/>
    </row>
    <row r="4580" ht="12.75">
      <c r="E4580" s="9"/>
    </row>
    <row r="4581" ht="12.75">
      <c r="E4581" s="9"/>
    </row>
    <row r="4582" ht="12.75">
      <c r="E4582" s="9"/>
    </row>
    <row r="4583" ht="12.75">
      <c r="E4583" s="9"/>
    </row>
    <row r="4584" ht="12.75">
      <c r="E4584" s="9"/>
    </row>
    <row r="4585" ht="12.75">
      <c r="E4585" s="9"/>
    </row>
    <row r="4586" ht="12.75">
      <c r="E4586" s="9"/>
    </row>
    <row r="4587" ht="12.75">
      <c r="E4587" s="9"/>
    </row>
    <row r="4588" ht="12.75">
      <c r="E4588" s="9"/>
    </row>
    <row r="4589" ht="12.75">
      <c r="E4589" s="9"/>
    </row>
    <row r="4590" ht="12.75">
      <c r="E4590" s="9"/>
    </row>
    <row r="4591" ht="12.75">
      <c r="E4591" s="9"/>
    </row>
    <row r="4592" ht="12.75">
      <c r="E4592" s="9"/>
    </row>
    <row r="4593" ht="12.75">
      <c r="E4593" s="9"/>
    </row>
    <row r="4594" ht="12.75">
      <c r="E4594" s="9"/>
    </row>
    <row r="4595" ht="12.75">
      <c r="E4595" s="9"/>
    </row>
    <row r="4596" ht="12.75">
      <c r="E4596" s="9"/>
    </row>
    <row r="4597" ht="12.75">
      <c r="E4597" s="9"/>
    </row>
    <row r="4598" ht="12.75">
      <c r="E4598" s="9"/>
    </row>
    <row r="4599" ht="12.75">
      <c r="E4599" s="9"/>
    </row>
    <row r="4600" ht="12.75">
      <c r="E4600" s="9"/>
    </row>
    <row r="4601" ht="12.75">
      <c r="E4601" s="9"/>
    </row>
    <row r="4602" ht="12.75">
      <c r="E4602" s="9"/>
    </row>
    <row r="4603" ht="12.75">
      <c r="E4603" s="9"/>
    </row>
    <row r="4604" ht="12.75">
      <c r="E4604" s="9"/>
    </row>
    <row r="4605" ht="12.75">
      <c r="E4605" s="9"/>
    </row>
    <row r="4606" ht="12.75">
      <c r="E4606" s="9"/>
    </row>
    <row r="4607" ht="12.75">
      <c r="E4607" s="9"/>
    </row>
    <row r="4608" ht="12.75">
      <c r="E4608" s="9"/>
    </row>
    <row r="4609" ht="12.75">
      <c r="E4609" s="9"/>
    </row>
    <row r="4610" ht="12.75">
      <c r="E4610" s="9"/>
    </row>
    <row r="4611" ht="12.75">
      <c r="E4611" s="9"/>
    </row>
    <row r="4612" ht="12.75">
      <c r="E4612" s="9"/>
    </row>
    <row r="4613" ht="12.75">
      <c r="E4613" s="9"/>
    </row>
    <row r="4614" ht="12.75">
      <c r="E4614" s="9"/>
    </row>
    <row r="4615" ht="12.75">
      <c r="E4615" s="9"/>
    </row>
    <row r="4616" ht="12.75">
      <c r="E4616" s="9"/>
    </row>
    <row r="4617" ht="12.75">
      <c r="E4617" s="9"/>
    </row>
    <row r="4618" ht="12.75">
      <c r="E4618" s="9"/>
    </row>
    <row r="4619" ht="12.75">
      <c r="E4619" s="9"/>
    </row>
    <row r="4620" ht="12.75">
      <c r="E4620" s="9"/>
    </row>
    <row r="4621" ht="12.75">
      <c r="E4621" s="9"/>
    </row>
    <row r="4622" ht="12.75">
      <c r="E4622" s="9"/>
    </row>
    <row r="4623" ht="12.75">
      <c r="E4623" s="9"/>
    </row>
    <row r="4624" ht="12.75">
      <c r="E4624" s="9"/>
    </row>
    <row r="4625" ht="12.75">
      <c r="E4625" s="9"/>
    </row>
    <row r="4626" ht="12.75">
      <c r="E4626" s="9"/>
    </row>
    <row r="4627" ht="12.75">
      <c r="E4627" s="9"/>
    </row>
    <row r="4628" ht="12.75">
      <c r="E4628" s="9"/>
    </row>
    <row r="4629" ht="12.75">
      <c r="E4629" s="9"/>
    </row>
    <row r="4630" ht="12.75">
      <c r="E4630" s="9"/>
    </row>
    <row r="4631" ht="12.75">
      <c r="E4631" s="9"/>
    </row>
    <row r="4632" ht="12.75">
      <c r="E4632" s="9"/>
    </row>
    <row r="4633" ht="12.75">
      <c r="E4633" s="9"/>
    </row>
    <row r="4634" ht="12.75">
      <c r="E4634" s="9"/>
    </row>
    <row r="4635" ht="12.75">
      <c r="E4635" s="9"/>
    </row>
    <row r="4636" ht="12.75">
      <c r="E4636" s="9"/>
    </row>
    <row r="4637" ht="12.75">
      <c r="E4637" s="9"/>
    </row>
    <row r="4638" ht="12.75">
      <c r="E4638" s="9"/>
    </row>
    <row r="4639" ht="12.75">
      <c r="E4639" s="9"/>
    </row>
    <row r="4640" ht="12.75">
      <c r="E4640" s="9"/>
    </row>
    <row r="4641" ht="12.75">
      <c r="E4641" s="9"/>
    </row>
    <row r="4642" ht="12.75">
      <c r="E4642" s="9"/>
    </row>
    <row r="4643" ht="12.75">
      <c r="E4643" s="9"/>
    </row>
    <row r="4644" ht="12.75">
      <c r="E4644" s="9"/>
    </row>
    <row r="4645" ht="12.75">
      <c r="E4645" s="9"/>
    </row>
    <row r="4646" ht="12.75">
      <c r="E4646" s="9"/>
    </row>
    <row r="4647" ht="12.75">
      <c r="E4647" s="9"/>
    </row>
    <row r="4648" ht="12.75">
      <c r="E4648" s="9"/>
    </row>
    <row r="4649" ht="12.75">
      <c r="E4649" s="9"/>
    </row>
    <row r="4650" ht="12.75">
      <c r="E4650" s="9"/>
    </row>
    <row r="4651" ht="12.75">
      <c r="E4651" s="9"/>
    </row>
    <row r="4652" ht="12.75">
      <c r="E4652" s="9"/>
    </row>
    <row r="4653" ht="12.75">
      <c r="E4653" s="9"/>
    </row>
    <row r="4654" ht="12.75">
      <c r="E4654" s="9"/>
    </row>
    <row r="4655" ht="12.75">
      <c r="E4655" s="9"/>
    </row>
    <row r="4656" ht="12.75">
      <c r="E4656" s="9"/>
    </row>
    <row r="4657" ht="12.75">
      <c r="E4657" s="9"/>
    </row>
    <row r="4658" ht="12.75">
      <c r="E4658" s="9"/>
    </row>
    <row r="4659" ht="12.75">
      <c r="E4659" s="9"/>
    </row>
    <row r="4660" ht="12.75">
      <c r="E4660" s="9"/>
    </row>
    <row r="4661" ht="12.75">
      <c r="E4661" s="9"/>
    </row>
    <row r="4662" ht="12.75">
      <c r="E4662" s="9"/>
    </row>
    <row r="4663" ht="12.75">
      <c r="E4663" s="9"/>
    </row>
    <row r="4664" ht="12.75">
      <c r="E4664" s="9"/>
    </row>
    <row r="4665" ht="12.75">
      <c r="E4665" s="9"/>
    </row>
    <row r="4666" ht="12.75">
      <c r="E4666" s="9"/>
    </row>
    <row r="4667" ht="12.75">
      <c r="E4667" s="9"/>
    </row>
    <row r="4668" ht="12.75">
      <c r="E4668" s="9"/>
    </row>
    <row r="4669" ht="12.75">
      <c r="E4669" s="9"/>
    </row>
    <row r="4670" ht="12.75">
      <c r="E4670" s="9"/>
    </row>
    <row r="4671" ht="12.75">
      <c r="E4671" s="9"/>
    </row>
    <row r="4672" ht="12.75">
      <c r="E4672" s="9"/>
    </row>
    <row r="4673" ht="12.75">
      <c r="E4673" s="9"/>
    </row>
    <row r="4674" ht="12.75">
      <c r="E4674" s="9"/>
    </row>
    <row r="4675" ht="12.75">
      <c r="E4675" s="9"/>
    </row>
    <row r="4676" ht="12.75">
      <c r="E4676" s="9"/>
    </row>
    <row r="4677" ht="12.75">
      <c r="E4677" s="9"/>
    </row>
    <row r="4678" ht="12.75">
      <c r="E4678" s="9"/>
    </row>
    <row r="4679" ht="12.75">
      <c r="E4679" s="9"/>
    </row>
    <row r="4680" ht="12.75">
      <c r="E4680" s="9"/>
    </row>
    <row r="4681" ht="12.75">
      <c r="E4681" s="9"/>
    </row>
    <row r="4682" ht="12.75">
      <c r="E4682" s="9"/>
    </row>
    <row r="4683" ht="12.75">
      <c r="E4683" s="9"/>
    </row>
    <row r="4684" ht="12.75">
      <c r="E4684" s="9"/>
    </row>
    <row r="4685" ht="12.75">
      <c r="E4685" s="9"/>
    </row>
    <row r="4686" ht="12.75">
      <c r="E4686" s="9"/>
    </row>
    <row r="4687" ht="12.75">
      <c r="E4687" s="9"/>
    </row>
    <row r="4688" ht="12.75">
      <c r="E4688" s="9"/>
    </row>
    <row r="4689" ht="12.75">
      <c r="E4689" s="9"/>
    </row>
    <row r="4690" ht="12.75">
      <c r="E4690" s="9"/>
    </row>
    <row r="4691" ht="12.75">
      <c r="E4691" s="9"/>
    </row>
    <row r="4692" ht="12.75">
      <c r="E4692" s="9"/>
    </row>
    <row r="4693" ht="12.75">
      <c r="E4693" s="9"/>
    </row>
    <row r="4694" ht="12.75">
      <c r="E4694" s="9"/>
    </row>
    <row r="4695" ht="12.75">
      <c r="E4695" s="9"/>
    </row>
    <row r="4696" ht="12.75">
      <c r="E4696" s="9"/>
    </row>
    <row r="4697" ht="12.75">
      <c r="E4697" s="9"/>
    </row>
    <row r="4698" ht="12.75">
      <c r="E4698" s="9"/>
    </row>
    <row r="4699" ht="12.75">
      <c r="E4699" s="9"/>
    </row>
    <row r="4700" ht="12.75">
      <c r="E4700" s="9"/>
    </row>
    <row r="4701" ht="12.75">
      <c r="E4701" s="9"/>
    </row>
    <row r="4702" ht="12.75">
      <c r="E4702" s="9"/>
    </row>
    <row r="4703" ht="12.75">
      <c r="E4703" s="9"/>
    </row>
    <row r="4704" ht="12.75">
      <c r="E4704" s="9"/>
    </row>
    <row r="4705" ht="12.75">
      <c r="E4705" s="9"/>
    </row>
    <row r="4706" ht="12.75">
      <c r="E4706" s="9"/>
    </row>
    <row r="4707" ht="12.75">
      <c r="E4707" s="9"/>
    </row>
    <row r="4708" ht="12.75">
      <c r="E4708" s="9"/>
    </row>
    <row r="4709" ht="12.75">
      <c r="E4709" s="9"/>
    </row>
    <row r="4710" ht="12.75">
      <c r="E4710" s="9"/>
    </row>
    <row r="4711" ht="12.75">
      <c r="E4711" s="9"/>
    </row>
    <row r="4712" ht="12.75">
      <c r="E4712" s="9"/>
    </row>
    <row r="4713" ht="12.75">
      <c r="E4713" s="9"/>
    </row>
    <row r="4714" ht="12.75">
      <c r="E4714" s="9"/>
    </row>
    <row r="4715" ht="12.75">
      <c r="E4715" s="9"/>
    </row>
    <row r="4716" ht="12.75">
      <c r="E4716" s="9"/>
    </row>
    <row r="4717" ht="12.75">
      <c r="E4717" s="9"/>
    </row>
    <row r="4718" ht="12.75">
      <c r="E4718" s="9"/>
    </row>
    <row r="4719" ht="12.75">
      <c r="E4719" s="9"/>
    </row>
    <row r="4720" ht="12.75">
      <c r="E4720" s="9"/>
    </row>
    <row r="4721" ht="12.75">
      <c r="E4721" s="9"/>
    </row>
    <row r="4722" ht="12.75">
      <c r="E4722" s="9"/>
    </row>
    <row r="4723" ht="12.75">
      <c r="E4723" s="9"/>
    </row>
    <row r="4724" ht="12.75">
      <c r="E4724" s="9"/>
    </row>
    <row r="4725" ht="12.75">
      <c r="E4725" s="9"/>
    </row>
    <row r="4726" ht="12.75">
      <c r="E4726" s="9"/>
    </row>
    <row r="4727" ht="12.75">
      <c r="E4727" s="9"/>
    </row>
    <row r="4728" ht="12.75">
      <c r="E4728" s="9"/>
    </row>
    <row r="4729" ht="12.75">
      <c r="E4729" s="9"/>
    </row>
    <row r="4730" ht="12.75">
      <c r="E4730" s="9"/>
    </row>
    <row r="4731" ht="12.75">
      <c r="E4731" s="9"/>
    </row>
    <row r="4732" ht="12.75">
      <c r="E4732" s="9"/>
    </row>
    <row r="4733" ht="12.75">
      <c r="E4733" s="9"/>
    </row>
    <row r="4734" ht="12.75">
      <c r="E4734" s="9"/>
    </row>
    <row r="4735" ht="12.75">
      <c r="E4735" s="9"/>
    </row>
    <row r="4736" ht="12.75">
      <c r="E4736" s="9"/>
    </row>
    <row r="4737" ht="12.75">
      <c r="E4737" s="9"/>
    </row>
    <row r="4738" ht="12.75">
      <c r="E4738" s="9"/>
    </row>
    <row r="4739" ht="12.75">
      <c r="E4739" s="9"/>
    </row>
    <row r="4740" ht="12.75">
      <c r="E4740" s="9"/>
    </row>
    <row r="4741" ht="12.75">
      <c r="E4741" s="9"/>
    </row>
    <row r="4742" ht="12.75">
      <c r="E4742" s="9"/>
    </row>
    <row r="4743" ht="12.75">
      <c r="E4743" s="9"/>
    </row>
    <row r="4744" ht="12.75">
      <c r="E4744" s="9"/>
    </row>
    <row r="4745" ht="12.75">
      <c r="E4745" s="9"/>
    </row>
    <row r="4746" ht="12.75">
      <c r="E4746" s="9"/>
    </row>
    <row r="4747" ht="12.75">
      <c r="E4747" s="9"/>
    </row>
    <row r="4748" ht="12.75">
      <c r="E4748" s="9"/>
    </row>
    <row r="4749" ht="12.75">
      <c r="E4749" s="9"/>
    </row>
    <row r="4750" ht="12.75">
      <c r="E4750" s="9"/>
    </row>
    <row r="4751" ht="12.75">
      <c r="E4751" s="9"/>
    </row>
    <row r="4752" ht="12.75">
      <c r="E4752" s="9"/>
    </row>
    <row r="4753" ht="12.75">
      <c r="E4753" s="9"/>
    </row>
    <row r="4754" ht="12.75">
      <c r="E4754" s="9"/>
    </row>
    <row r="4755" ht="12.75">
      <c r="E4755" s="9"/>
    </row>
    <row r="4756" ht="12.75">
      <c r="E4756" s="9"/>
    </row>
    <row r="4757" ht="12.75">
      <c r="E4757" s="9"/>
    </row>
    <row r="4758" ht="12.75">
      <c r="E4758" s="9"/>
    </row>
    <row r="4759" ht="12.75">
      <c r="E4759" s="9"/>
    </row>
    <row r="4760" ht="12.75">
      <c r="E4760" s="9"/>
    </row>
    <row r="4761" ht="12.75">
      <c r="E4761" s="9"/>
    </row>
    <row r="4762" ht="12.75">
      <c r="E4762" s="9"/>
    </row>
    <row r="4763" ht="12.75">
      <c r="E4763" s="9"/>
    </row>
    <row r="4764" ht="12.75">
      <c r="E4764" s="9"/>
    </row>
    <row r="4765" ht="12.75">
      <c r="E4765" s="9"/>
    </row>
    <row r="4766" ht="12.75">
      <c r="E4766" s="9"/>
    </row>
    <row r="4767" ht="12.75">
      <c r="E4767" s="9"/>
    </row>
    <row r="4768" ht="12.75">
      <c r="E4768" s="9"/>
    </row>
    <row r="4769" ht="12.75">
      <c r="E4769" s="9"/>
    </row>
    <row r="4770" ht="12.75">
      <c r="E4770" s="9"/>
    </row>
    <row r="4771" ht="12.75">
      <c r="E4771" s="9"/>
    </row>
    <row r="4772" ht="12.75">
      <c r="E4772" s="9"/>
    </row>
    <row r="4773" ht="12.75">
      <c r="E4773" s="9"/>
    </row>
    <row r="4774" ht="12.75">
      <c r="E4774" s="9"/>
    </row>
    <row r="4775" ht="12.75">
      <c r="E4775" s="9"/>
    </row>
    <row r="4776" ht="12.75">
      <c r="E4776" s="9"/>
    </row>
    <row r="4777" ht="12.75">
      <c r="E4777" s="9"/>
    </row>
    <row r="4778" ht="12.75">
      <c r="E4778" s="9"/>
    </row>
    <row r="4779" ht="12.75">
      <c r="E4779" s="9"/>
    </row>
    <row r="4780" ht="12.75">
      <c r="E4780" s="9"/>
    </row>
    <row r="4781" ht="12.75">
      <c r="E4781" s="9"/>
    </row>
    <row r="4782" ht="12.75">
      <c r="E4782" s="9"/>
    </row>
    <row r="4783" ht="12.75">
      <c r="E4783" s="9"/>
    </row>
    <row r="4784" ht="12.75">
      <c r="E4784" s="9"/>
    </row>
    <row r="4785" ht="12.75">
      <c r="E4785" s="9"/>
    </row>
    <row r="4786" ht="12.75">
      <c r="E4786" s="9"/>
    </row>
    <row r="4787" ht="12.75">
      <c r="E4787" s="9"/>
    </row>
    <row r="4788" ht="12.75">
      <c r="E4788" s="9"/>
    </row>
    <row r="4789" ht="12.75">
      <c r="E4789" s="9"/>
    </row>
    <row r="4790" ht="12.75">
      <c r="E4790" s="9"/>
    </row>
    <row r="4791" ht="12.75">
      <c r="E4791" s="9"/>
    </row>
    <row r="4792" ht="12.75">
      <c r="E4792" s="9"/>
    </row>
    <row r="4793" ht="12.75">
      <c r="E4793" s="9"/>
    </row>
    <row r="4794" ht="12.75">
      <c r="E4794" s="9"/>
    </row>
    <row r="4795" ht="12.75">
      <c r="E4795" s="9"/>
    </row>
    <row r="4796" ht="12.75">
      <c r="E4796" s="9"/>
    </row>
    <row r="4797" ht="12.75">
      <c r="E4797" s="9"/>
    </row>
    <row r="4798" ht="12.75">
      <c r="E4798" s="9"/>
    </row>
    <row r="4799" ht="12.75">
      <c r="E4799" s="9"/>
    </row>
    <row r="4800" ht="12.75">
      <c r="E4800" s="9"/>
    </row>
    <row r="4801" ht="12.75">
      <c r="E4801" s="9"/>
    </row>
    <row r="4802" ht="12.75">
      <c r="E4802" s="9"/>
    </row>
    <row r="4803" ht="12.75">
      <c r="E4803" s="9"/>
    </row>
    <row r="4804" ht="12.75">
      <c r="E4804" s="9"/>
    </row>
    <row r="4805" ht="12.75">
      <c r="E4805" s="9"/>
    </row>
    <row r="4806" ht="12.75">
      <c r="E4806" s="9"/>
    </row>
    <row r="4807" ht="12.75">
      <c r="E4807" s="9"/>
    </row>
    <row r="4808" ht="12.75">
      <c r="E4808" s="9"/>
    </row>
    <row r="4809" ht="12.75">
      <c r="E4809" s="9"/>
    </row>
    <row r="4810" ht="12.75">
      <c r="E4810" s="9"/>
    </row>
    <row r="4811" ht="12.75">
      <c r="E4811" s="9"/>
    </row>
    <row r="4812" ht="12.75">
      <c r="E4812" s="9"/>
    </row>
    <row r="4813" ht="12.75">
      <c r="E4813" s="9"/>
    </row>
    <row r="4814" ht="12.75">
      <c r="E4814" s="9"/>
    </row>
    <row r="4815" ht="12.75">
      <c r="E4815" s="9"/>
    </row>
    <row r="4816" ht="12.75">
      <c r="E4816" s="9"/>
    </row>
    <row r="4817" ht="12.75">
      <c r="E4817" s="9"/>
    </row>
    <row r="4818" ht="12.75">
      <c r="E4818" s="9"/>
    </row>
    <row r="4819" ht="12.75">
      <c r="E4819" s="9"/>
    </row>
    <row r="4820" ht="12.75">
      <c r="E4820" s="9"/>
    </row>
    <row r="4821" ht="12.75">
      <c r="E4821" s="9"/>
    </row>
    <row r="4822" ht="12.75">
      <c r="E4822" s="9"/>
    </row>
    <row r="4823" ht="12.75">
      <c r="E4823" s="9"/>
    </row>
    <row r="4824" ht="12.75">
      <c r="E4824" s="9"/>
    </row>
    <row r="4825" ht="12.75">
      <c r="E4825" s="9"/>
    </row>
    <row r="4826" ht="12.75">
      <c r="E4826" s="9"/>
    </row>
    <row r="4827" ht="12.75">
      <c r="E4827" s="9"/>
    </row>
    <row r="4828" ht="12.75">
      <c r="E4828" s="9"/>
    </row>
    <row r="4829" ht="12.75">
      <c r="E4829" s="9"/>
    </row>
    <row r="4830" ht="12.75">
      <c r="E4830" s="9"/>
    </row>
    <row r="4831" ht="12.75">
      <c r="E4831" s="9"/>
    </row>
    <row r="4832" ht="12.75">
      <c r="E4832" s="9"/>
    </row>
    <row r="4833" ht="12.75">
      <c r="E4833" s="9"/>
    </row>
    <row r="4834" ht="12.75">
      <c r="E4834" s="9"/>
    </row>
    <row r="4835" ht="12.75">
      <c r="E4835" s="9"/>
    </row>
    <row r="4836" ht="12.75">
      <c r="E4836" s="9"/>
    </row>
    <row r="4837" ht="12.75">
      <c r="E4837" s="9"/>
    </row>
    <row r="4838" ht="12.75">
      <c r="E4838" s="9"/>
    </row>
    <row r="4839" ht="12.75">
      <c r="E4839" s="9"/>
    </row>
    <row r="4840" ht="12.75">
      <c r="E4840" s="9"/>
    </row>
    <row r="4841" ht="12.75">
      <c r="E4841" s="9"/>
    </row>
    <row r="4842" ht="12.75">
      <c r="E4842" s="9"/>
    </row>
    <row r="4843" ht="12.75">
      <c r="E4843" s="9"/>
    </row>
    <row r="4844" ht="12.75">
      <c r="E4844" s="9"/>
    </row>
    <row r="4845" ht="12.75">
      <c r="E4845" s="9"/>
    </row>
    <row r="4846" ht="12.75">
      <c r="E4846" s="9"/>
    </row>
    <row r="4847" ht="12.75">
      <c r="E4847" s="9"/>
    </row>
    <row r="4848" ht="12.75">
      <c r="E4848" s="9"/>
    </row>
    <row r="4849" ht="12.75">
      <c r="E4849" s="9"/>
    </row>
    <row r="4850" ht="12.75">
      <c r="E4850" s="9"/>
    </row>
    <row r="4851" ht="12.75">
      <c r="E4851" s="9"/>
    </row>
    <row r="4852" ht="12.75">
      <c r="E4852" s="9"/>
    </row>
    <row r="4853" ht="12.75">
      <c r="E4853" s="9"/>
    </row>
    <row r="4854" ht="12.75">
      <c r="E4854" s="9"/>
    </row>
    <row r="4855" ht="12.75">
      <c r="E4855" s="9"/>
    </row>
    <row r="4856" ht="12.75">
      <c r="E4856" s="9"/>
    </row>
    <row r="4857" ht="12.75">
      <c r="E4857" s="9"/>
    </row>
    <row r="4858" ht="12.75">
      <c r="E4858" s="9"/>
    </row>
    <row r="4859" ht="12.75">
      <c r="E4859" s="9"/>
    </row>
    <row r="4860" ht="12.75">
      <c r="E4860" s="9"/>
    </row>
    <row r="4861" ht="12.75">
      <c r="E4861" s="9"/>
    </row>
    <row r="4862" ht="12.75">
      <c r="E4862" s="9"/>
    </row>
    <row r="4863" ht="12.75">
      <c r="E4863" s="9"/>
    </row>
    <row r="4864" ht="12.75">
      <c r="E4864" s="9"/>
    </row>
    <row r="4865" ht="12.75">
      <c r="E4865" s="9"/>
    </row>
    <row r="4866" ht="12.75">
      <c r="E4866" s="9"/>
    </row>
    <row r="4867" ht="12.75">
      <c r="E4867" s="9"/>
    </row>
    <row r="4868" ht="12.75">
      <c r="E4868" s="9"/>
    </row>
    <row r="4869" ht="12.75">
      <c r="E4869" s="9"/>
    </row>
    <row r="4870" ht="12.75">
      <c r="E4870" s="9"/>
    </row>
    <row r="4871" ht="12.75">
      <c r="E4871" s="9"/>
    </row>
    <row r="4872" ht="12.75">
      <c r="E4872" s="9"/>
    </row>
    <row r="4873" ht="12.75">
      <c r="E4873" s="9"/>
    </row>
    <row r="4874" ht="12.75">
      <c r="E4874" s="9"/>
    </row>
    <row r="4875" ht="12.75">
      <c r="E4875" s="9"/>
    </row>
    <row r="4876" ht="12.75">
      <c r="E4876" s="9"/>
    </row>
    <row r="4877" ht="12.75">
      <c r="E4877" s="9"/>
    </row>
    <row r="4878" ht="12.75">
      <c r="E4878" s="9"/>
    </row>
    <row r="4879" ht="12.75">
      <c r="E4879" s="9"/>
    </row>
    <row r="4880" ht="12.75">
      <c r="E4880" s="9"/>
    </row>
    <row r="4881" ht="12.75">
      <c r="E4881" s="9"/>
    </row>
    <row r="4882" ht="12.75">
      <c r="E4882" s="9"/>
    </row>
    <row r="4883" ht="12.75">
      <c r="E4883" s="9"/>
    </row>
    <row r="4884" ht="12.75">
      <c r="E4884" s="9"/>
    </row>
    <row r="4885" ht="12.75">
      <c r="E4885" s="9"/>
    </row>
    <row r="4886" ht="12.75">
      <c r="E4886" s="9"/>
    </row>
    <row r="4887" ht="12.75">
      <c r="E4887" s="9"/>
    </row>
    <row r="4888" ht="12.75">
      <c r="E4888" s="9"/>
    </row>
    <row r="4889" ht="12.75">
      <c r="E4889" s="9"/>
    </row>
    <row r="4890" ht="12.75">
      <c r="E4890" s="9"/>
    </row>
    <row r="4891" ht="12.75">
      <c r="E4891" s="9"/>
    </row>
    <row r="4892" ht="12.75">
      <c r="E4892" s="9"/>
    </row>
    <row r="4893" ht="12.75">
      <c r="E4893" s="9"/>
    </row>
    <row r="4894" ht="12.75">
      <c r="E4894" s="9"/>
    </row>
    <row r="4895" ht="12.75">
      <c r="E4895" s="9"/>
    </row>
    <row r="4896" ht="12.75">
      <c r="E4896" s="9"/>
    </row>
    <row r="4897" ht="12.75">
      <c r="E4897" s="9"/>
    </row>
    <row r="4898" ht="12.75">
      <c r="E4898" s="9"/>
    </row>
    <row r="4899" ht="12.75">
      <c r="E4899" s="9"/>
    </row>
    <row r="4900" ht="12.75">
      <c r="E4900" s="9"/>
    </row>
    <row r="4901" ht="12.75">
      <c r="E4901" s="9"/>
    </row>
    <row r="4902" ht="12.75">
      <c r="E4902" s="9"/>
    </row>
    <row r="4903" ht="12.75">
      <c r="E4903" s="9"/>
    </row>
    <row r="4904" ht="12.75">
      <c r="E4904" s="9"/>
    </row>
    <row r="4905" ht="12.75">
      <c r="E4905" s="9"/>
    </row>
    <row r="4906" ht="12.75">
      <c r="E4906" s="9"/>
    </row>
    <row r="4907" ht="12.75">
      <c r="E4907" s="9"/>
    </row>
    <row r="4908" ht="12.75">
      <c r="E4908" s="9"/>
    </row>
    <row r="4909" ht="12.75">
      <c r="E4909" s="9"/>
    </row>
    <row r="4910" ht="12.75">
      <c r="E4910" s="9"/>
    </row>
    <row r="4911" ht="12.75">
      <c r="E4911" s="9"/>
    </row>
    <row r="4912" ht="12.75">
      <c r="E4912" s="9"/>
    </row>
    <row r="4913" ht="12.75">
      <c r="E4913" s="9"/>
    </row>
    <row r="4914" ht="12.75">
      <c r="E4914" s="9"/>
    </row>
    <row r="4915" ht="12.75">
      <c r="E4915" s="9"/>
    </row>
    <row r="4916" ht="12.75">
      <c r="E4916" s="9"/>
    </row>
    <row r="4917" ht="12.75">
      <c r="E4917" s="9"/>
    </row>
    <row r="4918" ht="12.75">
      <c r="E4918" s="9"/>
    </row>
    <row r="4919" ht="12.75">
      <c r="E4919" s="9"/>
    </row>
    <row r="4920" ht="12.75">
      <c r="E4920" s="9"/>
    </row>
    <row r="4921" ht="12.75">
      <c r="E4921" s="9"/>
    </row>
    <row r="4922" ht="12.75">
      <c r="E4922" s="9"/>
    </row>
    <row r="4923" ht="12.75">
      <c r="E4923" s="9"/>
    </row>
    <row r="4924" ht="12.75">
      <c r="E4924" s="9"/>
    </row>
    <row r="4925" ht="12.75">
      <c r="E4925" s="9"/>
    </row>
    <row r="4926" ht="12.75">
      <c r="E4926" s="9"/>
    </row>
    <row r="4927" ht="12.75">
      <c r="E4927" s="9"/>
    </row>
    <row r="4928" ht="12.75">
      <c r="E4928" s="9"/>
    </row>
    <row r="4929" ht="12.75">
      <c r="E4929" s="9"/>
    </row>
    <row r="4930" ht="12.75">
      <c r="E4930" s="9"/>
    </row>
    <row r="4931" ht="12.75">
      <c r="E4931" s="9"/>
    </row>
    <row r="4932" ht="12.75">
      <c r="E4932" s="9"/>
    </row>
    <row r="4933" ht="12.75">
      <c r="E4933" s="9"/>
    </row>
    <row r="4934" ht="12.75">
      <c r="E4934" s="9"/>
    </row>
  </sheetData>
  <sheetProtection/>
  <mergeCells count="2">
    <mergeCell ref="B3:F3"/>
    <mergeCell ref="B4:F4"/>
  </mergeCells>
  <printOptions/>
  <pageMargins left="0.24" right="0.37" top="0.7" bottom="0.72" header="0.71" footer="0.71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B37">
      <selection activeCell="C52" sqref="C52"/>
    </sheetView>
  </sheetViews>
  <sheetFormatPr defaultColWidth="9.140625" defaultRowHeight="12.75"/>
  <cols>
    <col min="1" max="1" width="3.7109375" style="4" hidden="1" customWidth="1"/>
    <col min="2" max="2" width="77.8515625" style="4" customWidth="1"/>
    <col min="3" max="3" width="16.00390625" style="4" bestFit="1" customWidth="1"/>
    <col min="4" max="4" width="11.28125" style="4" bestFit="1" customWidth="1"/>
    <col min="5" max="5" width="11.57421875" style="4" bestFit="1" customWidth="1"/>
    <col min="6" max="6" width="19.8515625" style="4" customWidth="1"/>
    <col min="7" max="7" width="11.421875" style="10" customWidth="1"/>
    <col min="8" max="8" width="12.00390625" style="3" bestFit="1" customWidth="1"/>
    <col min="9" max="9" width="10.7109375" style="4" bestFit="1" customWidth="1"/>
    <col min="10" max="16384" width="9.140625" style="4" customWidth="1"/>
  </cols>
  <sheetData>
    <row r="1" spans="1:6" ht="18.75" customHeight="1">
      <c r="A1" s="4" t="s">
        <v>89</v>
      </c>
      <c r="B1" s="1" t="s">
        <v>24</v>
      </c>
      <c r="C1" s="1"/>
      <c r="D1" s="1"/>
      <c r="E1" s="1"/>
      <c r="F1" s="1"/>
    </row>
    <row r="2" spans="2:6" ht="13.5" thickBot="1">
      <c r="B2" s="5"/>
      <c r="C2" s="6"/>
      <c r="D2" s="6"/>
      <c r="E2" s="7"/>
      <c r="F2" s="8"/>
    </row>
    <row r="3" spans="2:6" ht="13.5" thickBot="1">
      <c r="B3" s="280" t="s">
        <v>370</v>
      </c>
      <c r="C3" s="281"/>
      <c r="D3" s="281"/>
      <c r="E3" s="281"/>
      <c r="F3" s="282"/>
    </row>
    <row r="4" spans="2:6" ht="13.5" thickBot="1">
      <c r="B4" s="283" t="s">
        <v>34</v>
      </c>
      <c r="C4" s="284"/>
      <c r="D4" s="284"/>
      <c r="E4" s="284"/>
      <c r="F4" s="285"/>
    </row>
    <row r="5" spans="2:6" ht="39" thickBot="1">
      <c r="B5" s="58" t="s">
        <v>16</v>
      </c>
      <c r="C5" s="31" t="s">
        <v>0</v>
      </c>
      <c r="D5" s="32" t="s">
        <v>6</v>
      </c>
      <c r="E5" s="33" t="s">
        <v>1</v>
      </c>
      <c r="F5" s="34" t="s">
        <v>2</v>
      </c>
    </row>
    <row r="6" spans="2:6" ht="12.75">
      <c r="B6" s="25"/>
      <c r="C6" s="20"/>
      <c r="D6" s="13"/>
      <c r="E6" s="17"/>
      <c r="F6" s="26"/>
    </row>
    <row r="7" spans="2:6" ht="12.75">
      <c r="B7" s="12" t="s">
        <v>3</v>
      </c>
      <c r="C7" s="21"/>
      <c r="D7" s="14"/>
      <c r="E7" s="40"/>
      <c r="F7" s="41"/>
    </row>
    <row r="8" spans="2:6" ht="12.75">
      <c r="B8" s="52" t="s">
        <v>22</v>
      </c>
      <c r="C8" s="21"/>
      <c r="D8" s="14"/>
      <c r="E8" s="40"/>
      <c r="F8" s="41"/>
    </row>
    <row r="9" spans="2:8" ht="12.75">
      <c r="B9" s="12" t="s">
        <v>62</v>
      </c>
      <c r="C9" s="21"/>
      <c r="D9" s="16"/>
      <c r="E9" s="19"/>
      <c r="F9" s="39"/>
      <c r="G9" s="37"/>
      <c r="H9" s="35"/>
    </row>
    <row r="10" spans="1:10" ht="12.75">
      <c r="A10" s="4" t="s">
        <v>190</v>
      </c>
      <c r="B10" s="25" t="s">
        <v>407</v>
      </c>
      <c r="C10" s="198" t="s">
        <v>139</v>
      </c>
      <c r="D10" s="14">
        <v>500000</v>
      </c>
      <c r="E10" s="188">
        <v>500.1815</v>
      </c>
      <c r="F10" s="137">
        <f>+E10/$E$27*100</f>
        <v>13.048209048457037</v>
      </c>
      <c r="G10" s="106"/>
      <c r="H10" s="106"/>
      <c r="I10" s="36"/>
      <c r="J10" s="36"/>
    </row>
    <row r="11" spans="1:10" ht="13.5" thickBot="1">
      <c r="A11" s="4" t="s">
        <v>261</v>
      </c>
      <c r="B11" s="25" t="s">
        <v>350</v>
      </c>
      <c r="C11" s="198" t="s">
        <v>139</v>
      </c>
      <c r="D11" s="14">
        <v>500000</v>
      </c>
      <c r="E11" s="188">
        <v>499.718</v>
      </c>
      <c r="F11" s="137">
        <f>+E11/$E$27*100-0.002</f>
        <v>13.034117747811253</v>
      </c>
      <c r="G11" s="106"/>
      <c r="H11" s="106"/>
      <c r="I11" s="36"/>
      <c r="J11" s="36"/>
    </row>
    <row r="12" spans="2:8" ht="13.5" thickBot="1">
      <c r="B12" s="12" t="s">
        <v>4</v>
      </c>
      <c r="C12" s="15"/>
      <c r="D12" s="147"/>
      <c r="E12" s="152">
        <f>SUM(E10:E11)</f>
        <v>999.8995</v>
      </c>
      <c r="F12" s="82">
        <f>+E12/$E$27*100</f>
        <v>26.084326796268293</v>
      </c>
      <c r="G12" s="106"/>
      <c r="H12" s="106"/>
    </row>
    <row r="13" spans="2:6" ht="12.75">
      <c r="B13" s="12" t="s">
        <v>11</v>
      </c>
      <c r="C13" s="21"/>
      <c r="D13" s="14"/>
      <c r="E13" s="53"/>
      <c r="F13" s="139"/>
    </row>
    <row r="14" spans="2:6" ht="12.75">
      <c r="B14" s="12" t="s">
        <v>20</v>
      </c>
      <c r="C14" s="21"/>
      <c r="D14" s="14"/>
      <c r="E14" s="18"/>
      <c r="F14" s="139"/>
    </row>
    <row r="15" spans="1:10" ht="12.75">
      <c r="A15" s="4" t="s">
        <v>260</v>
      </c>
      <c r="B15" s="25" t="s">
        <v>502</v>
      </c>
      <c r="C15" s="198" t="s">
        <v>325</v>
      </c>
      <c r="D15" s="14">
        <v>950000</v>
      </c>
      <c r="E15" s="188">
        <v>944.5964</v>
      </c>
      <c r="F15" s="137">
        <f>+E15/$E$27*100</f>
        <v>24.641637672764674</v>
      </c>
      <c r="G15" s="106"/>
      <c r="H15" s="106"/>
      <c r="I15" s="36"/>
      <c r="J15" s="36"/>
    </row>
    <row r="16" spans="1:10" ht="12.75">
      <c r="A16" s="4" t="s">
        <v>262</v>
      </c>
      <c r="B16" s="25" t="s">
        <v>465</v>
      </c>
      <c r="C16" s="198" t="s">
        <v>136</v>
      </c>
      <c r="D16" s="14">
        <v>500000</v>
      </c>
      <c r="E16" s="188">
        <v>495.263</v>
      </c>
      <c r="F16" s="137">
        <f>+E16/$E$27*100</f>
        <v>12.919900392089628</v>
      </c>
      <c r="G16" s="106"/>
      <c r="H16" s="106"/>
      <c r="I16" s="36"/>
      <c r="J16" s="36"/>
    </row>
    <row r="17" spans="1:10" ht="13.5" thickBot="1">
      <c r="A17" s="4" t="s">
        <v>252</v>
      </c>
      <c r="B17" s="25" t="s">
        <v>346</v>
      </c>
      <c r="C17" s="198" t="s">
        <v>135</v>
      </c>
      <c r="D17" s="14">
        <v>375000</v>
      </c>
      <c r="E17" s="188">
        <v>367.02825</v>
      </c>
      <c r="F17" s="137">
        <f>+E17/$E$27*100+0.001</f>
        <v>9.575647068492842</v>
      </c>
      <c r="G17" s="106"/>
      <c r="H17" s="106"/>
      <c r="I17" s="36"/>
      <c r="J17" s="36"/>
    </row>
    <row r="18" spans="2:8" ht="13.5" thickBot="1">
      <c r="B18" s="12" t="s">
        <v>4</v>
      </c>
      <c r="C18" s="15"/>
      <c r="D18" s="147"/>
      <c r="E18" s="152">
        <f>SUM(E15:E17)+0.003</f>
        <v>1806.89065</v>
      </c>
      <c r="F18" s="82">
        <f>+E18/$E$27*100</f>
        <v>47.136263394192746</v>
      </c>
      <c r="G18" s="83"/>
      <c r="H18" s="83"/>
    </row>
    <row r="19" spans="2:6" ht="12.75">
      <c r="B19" s="12" t="s">
        <v>19</v>
      </c>
      <c r="C19" s="21"/>
      <c r="D19" s="14"/>
      <c r="E19" s="18"/>
      <c r="F19" s="139"/>
    </row>
    <row r="20" spans="1:10" ht="12.75">
      <c r="A20" s="4" t="s">
        <v>264</v>
      </c>
      <c r="B20" s="25" t="s">
        <v>466</v>
      </c>
      <c r="C20" s="198" t="s">
        <v>136</v>
      </c>
      <c r="D20" s="14">
        <v>500000</v>
      </c>
      <c r="E20" s="18">
        <v>496.4965</v>
      </c>
      <c r="F20" s="139">
        <f>+E20/$E$27*100</f>
        <v>12.952078643107054</v>
      </c>
      <c r="G20" s="106"/>
      <c r="H20" s="106"/>
      <c r="I20" s="36"/>
      <c r="J20" s="36"/>
    </row>
    <row r="21" spans="1:10" ht="13.5" thickBot="1">
      <c r="A21" s="4" t="s">
        <v>263</v>
      </c>
      <c r="B21" s="25" t="s">
        <v>467</v>
      </c>
      <c r="C21" s="198" t="s">
        <v>136</v>
      </c>
      <c r="D21" s="14">
        <v>500000</v>
      </c>
      <c r="E21" s="18">
        <v>495.823</v>
      </c>
      <c r="F21" s="139">
        <f>+E21/$E$27*100+0.001</f>
        <v>12.935509083268999</v>
      </c>
      <c r="G21" s="106"/>
      <c r="H21" s="106"/>
      <c r="I21" s="36"/>
      <c r="J21" s="36"/>
    </row>
    <row r="22" spans="2:8" ht="13.5" thickBot="1">
      <c r="B22" s="12" t="s">
        <v>4</v>
      </c>
      <c r="C22" s="15"/>
      <c r="D22" s="147"/>
      <c r="E22" s="152">
        <f>SUM(E20:E21)+0.005</f>
        <v>992.3245000000001</v>
      </c>
      <c r="F22" s="82">
        <f>+E22/$E$27*100</f>
        <v>25.886718161118726</v>
      </c>
      <c r="G22" s="106"/>
      <c r="H22" s="106"/>
    </row>
    <row r="23" spans="2:6" ht="12.75">
      <c r="B23" s="12" t="s">
        <v>5</v>
      </c>
      <c r="C23" s="21"/>
      <c r="D23" s="14"/>
      <c r="E23" s="18"/>
      <c r="F23" s="139"/>
    </row>
    <row r="24" spans="2:8" ht="12.75">
      <c r="B24" s="25" t="s">
        <v>103</v>
      </c>
      <c r="C24" s="21"/>
      <c r="D24" s="14"/>
      <c r="E24" s="18"/>
      <c r="F24" s="137"/>
      <c r="G24" s="106"/>
      <c r="H24" s="106"/>
    </row>
    <row r="25" spans="2:8" ht="13.5" thickBot="1">
      <c r="B25" s="25" t="s">
        <v>18</v>
      </c>
      <c r="C25" s="21"/>
      <c r="D25" s="14"/>
      <c r="E25" s="18">
        <f>E27-E12-E18-E22-E24</f>
        <v>34.219856999999934</v>
      </c>
      <c r="F25" s="137">
        <f>+E25/$E$27*100</f>
        <v>0.8926916484202336</v>
      </c>
      <c r="G25" s="106"/>
      <c r="H25" s="106"/>
    </row>
    <row r="26" spans="2:8" ht="13.5" thickBot="1">
      <c r="B26" s="12" t="s">
        <v>4</v>
      </c>
      <c r="C26" s="15"/>
      <c r="D26" s="147"/>
      <c r="E26" s="149">
        <f>SUM(E24:E25)</f>
        <v>34.219856999999934</v>
      </c>
      <c r="F26" s="82">
        <f>+E26/$E$27*100</f>
        <v>0.8926916484202336</v>
      </c>
      <c r="G26" s="83"/>
      <c r="H26" s="83"/>
    </row>
    <row r="27" spans="2:9" ht="13.5" thickBot="1">
      <c r="B27" s="11" t="s">
        <v>12</v>
      </c>
      <c r="C27" s="22"/>
      <c r="D27" s="148"/>
      <c r="E27" s="150">
        <v>3833.334507</v>
      </c>
      <c r="F27" s="151">
        <f>F12+F18+F22+F26</f>
        <v>100</v>
      </c>
      <c r="G27" s="83"/>
      <c r="H27" s="83"/>
      <c r="I27" s="9"/>
    </row>
    <row r="28" spans="2:6" ht="12.75">
      <c r="B28" s="59" t="s">
        <v>17</v>
      </c>
      <c r="C28" s="60"/>
      <c r="D28" s="60"/>
      <c r="E28" s="61"/>
      <c r="F28" s="62"/>
    </row>
    <row r="29" spans="2:6" ht="12.75">
      <c r="B29" s="29"/>
      <c r="C29" s="23"/>
      <c r="D29" s="23"/>
      <c r="E29" s="23"/>
      <c r="F29" s="28"/>
    </row>
    <row r="30" spans="2:6" ht="12.75">
      <c r="B30" s="29" t="s">
        <v>7</v>
      </c>
      <c r="C30" s="23"/>
      <c r="D30" s="23"/>
      <c r="E30" s="24"/>
      <c r="F30" s="28"/>
    </row>
    <row r="31" spans="2:6" ht="12.75">
      <c r="B31" s="29" t="s">
        <v>21</v>
      </c>
      <c r="C31" s="38" t="s">
        <v>10</v>
      </c>
      <c r="D31" s="23"/>
      <c r="E31" s="24"/>
      <c r="F31" s="28"/>
    </row>
    <row r="32" spans="2:6" ht="12.75">
      <c r="B32" s="29" t="s">
        <v>133</v>
      </c>
      <c r="C32" s="23"/>
      <c r="D32" s="23"/>
      <c r="E32" s="24"/>
      <c r="F32" s="28"/>
    </row>
    <row r="33" spans="1:6" ht="12.75">
      <c r="A33" s="4" t="s">
        <v>82</v>
      </c>
      <c r="B33" s="42" t="s">
        <v>25</v>
      </c>
      <c r="C33" s="96">
        <v>1131.9826</v>
      </c>
      <c r="D33" s="23"/>
      <c r="E33" s="24"/>
      <c r="F33" s="28"/>
    </row>
    <row r="34" spans="1:6" ht="12.75">
      <c r="A34" s="4" t="s">
        <v>80</v>
      </c>
      <c r="B34" s="42" t="s">
        <v>26</v>
      </c>
      <c r="C34" s="96">
        <v>1001.6732</v>
      </c>
      <c r="D34" s="23"/>
      <c r="E34" s="24"/>
      <c r="F34" s="28"/>
    </row>
    <row r="35" spans="1:6" ht="12.75">
      <c r="A35" s="4" t="s">
        <v>84</v>
      </c>
      <c r="B35" s="42" t="s">
        <v>28</v>
      </c>
      <c r="C35" s="38">
        <v>1001.9169</v>
      </c>
      <c r="D35" s="23"/>
      <c r="E35" s="24"/>
      <c r="F35" s="28"/>
    </row>
    <row r="36" spans="1:6" ht="12.75">
      <c r="A36" s="4" t="s">
        <v>81</v>
      </c>
      <c r="B36" s="42" t="s">
        <v>29</v>
      </c>
      <c r="C36" s="96">
        <v>1001.6826</v>
      </c>
      <c r="D36" s="23"/>
      <c r="E36" s="24"/>
      <c r="F36" s="28"/>
    </row>
    <row r="37" spans="1:6" ht="12.75">
      <c r="A37" s="4" t="s">
        <v>83</v>
      </c>
      <c r="B37" s="42" t="s">
        <v>31</v>
      </c>
      <c r="C37" s="96">
        <v>1001.661</v>
      </c>
      <c r="D37" s="23"/>
      <c r="E37" s="24"/>
      <c r="F37" s="28"/>
    </row>
    <row r="38" spans="1:6" ht="12.75">
      <c r="A38" s="4" t="s">
        <v>306</v>
      </c>
      <c r="B38" s="42" t="s">
        <v>309</v>
      </c>
      <c r="C38" s="97" t="s">
        <v>46</v>
      </c>
      <c r="D38" s="23"/>
      <c r="E38" s="24"/>
      <c r="F38" s="28"/>
    </row>
    <row r="39" spans="1:6" ht="12.75">
      <c r="A39" s="4" t="s">
        <v>310</v>
      </c>
      <c r="B39" s="42" t="s">
        <v>308</v>
      </c>
      <c r="C39" s="97" t="s">
        <v>46</v>
      </c>
      <c r="D39" s="23"/>
      <c r="E39" s="24"/>
      <c r="F39" s="28"/>
    </row>
    <row r="40" spans="2:6" ht="12.75">
      <c r="B40" s="42" t="s">
        <v>108</v>
      </c>
      <c r="C40" s="43"/>
      <c r="D40" s="23"/>
      <c r="E40" s="24"/>
      <c r="F40" s="28"/>
    </row>
    <row r="41" spans="1:6" ht="12.75">
      <c r="A41" s="4" t="s">
        <v>82</v>
      </c>
      <c r="B41" s="42" t="s">
        <v>25</v>
      </c>
      <c r="C41" s="96">
        <v>1172.7239</v>
      </c>
      <c r="D41" s="23"/>
      <c r="E41" s="24"/>
      <c r="F41" s="28"/>
    </row>
    <row r="42" spans="1:6" ht="12.75">
      <c r="A42" s="4" t="s">
        <v>80</v>
      </c>
      <c r="B42" s="42" t="s">
        <v>26</v>
      </c>
      <c r="C42" s="96">
        <v>1003.33</v>
      </c>
      <c r="D42" s="23"/>
      <c r="E42" s="24"/>
      <c r="F42" s="28"/>
    </row>
    <row r="43" spans="1:6" ht="12.75">
      <c r="A43" s="4" t="s">
        <v>84</v>
      </c>
      <c r="B43" s="42" t="s">
        <v>28</v>
      </c>
      <c r="C43" s="96">
        <v>1001.1185</v>
      </c>
      <c r="D43" s="23"/>
      <c r="E43" s="24"/>
      <c r="F43" s="28"/>
    </row>
    <row r="44" spans="1:6" ht="12.75">
      <c r="A44" s="4" t="s">
        <v>81</v>
      </c>
      <c r="B44" s="42" t="s">
        <v>29</v>
      </c>
      <c r="C44" s="96">
        <v>1001.1622</v>
      </c>
      <c r="D44" s="23"/>
      <c r="E44" s="24"/>
      <c r="F44" s="28"/>
    </row>
    <row r="45" spans="1:6" ht="12.75">
      <c r="A45" s="4" t="s">
        <v>83</v>
      </c>
      <c r="B45" s="42" t="s">
        <v>31</v>
      </c>
      <c r="C45" s="96">
        <v>1001.1186</v>
      </c>
      <c r="D45" s="23"/>
      <c r="E45" s="24"/>
      <c r="F45" s="28"/>
    </row>
    <row r="46" spans="1:6" ht="12.75">
      <c r="A46" s="4" t="s">
        <v>306</v>
      </c>
      <c r="B46" s="42" t="s">
        <v>309</v>
      </c>
      <c r="C46" s="96">
        <v>1174.5982</v>
      </c>
      <c r="D46" s="23"/>
      <c r="E46" s="24"/>
      <c r="F46" s="28"/>
    </row>
    <row r="47" spans="1:6" ht="12.75">
      <c r="A47" s="4" t="s">
        <v>310</v>
      </c>
      <c r="B47" s="42" t="s">
        <v>308</v>
      </c>
      <c r="C47" s="96">
        <v>1002.8287</v>
      </c>
      <c r="D47" s="23"/>
      <c r="E47" s="24"/>
      <c r="F47" s="28"/>
    </row>
    <row r="48" spans="2:6" ht="12.75">
      <c r="B48" s="42"/>
      <c r="C48" s="96"/>
      <c r="D48" s="23"/>
      <c r="E48" s="24"/>
      <c r="F48" s="28"/>
    </row>
    <row r="49" spans="2:6" ht="12.75">
      <c r="B49" s="29" t="s">
        <v>8</v>
      </c>
      <c r="C49" s="99" t="s">
        <v>10</v>
      </c>
      <c r="D49" s="23"/>
      <c r="E49" s="24"/>
      <c r="F49" s="28"/>
    </row>
    <row r="50" spans="2:6" ht="12.75">
      <c r="B50" s="29" t="s">
        <v>9</v>
      </c>
      <c r="C50" s="99" t="s">
        <v>10</v>
      </c>
      <c r="D50" s="23"/>
      <c r="E50" s="24"/>
      <c r="F50" s="28"/>
    </row>
    <row r="51" spans="2:6" ht="12.75">
      <c r="B51" s="29" t="s">
        <v>117</v>
      </c>
      <c r="C51" s="99" t="s">
        <v>10</v>
      </c>
      <c r="D51" s="23"/>
      <c r="E51" s="24"/>
      <c r="F51" s="28"/>
    </row>
    <row r="52" spans="2:6" ht="12.75">
      <c r="B52" s="29" t="s">
        <v>35</v>
      </c>
      <c r="C52" s="99" t="s">
        <v>517</v>
      </c>
      <c r="D52" s="23"/>
      <c r="E52" s="24"/>
      <c r="F52" s="28"/>
    </row>
    <row r="53" spans="2:6" ht="13.5" thickBot="1">
      <c r="B53" s="29" t="s">
        <v>36</v>
      </c>
      <c r="C53" s="44"/>
      <c r="D53" s="23"/>
      <c r="E53" s="24"/>
      <c r="F53" s="28"/>
    </row>
    <row r="54" spans="2:6" ht="13.5" thickBot="1">
      <c r="B54" s="45" t="s">
        <v>23</v>
      </c>
      <c r="C54" s="46" t="s">
        <v>13</v>
      </c>
      <c r="D54" s="47" t="s">
        <v>14</v>
      </c>
      <c r="E54" s="50"/>
      <c r="F54" s="51"/>
    </row>
    <row r="55" spans="1:8" ht="12.75">
      <c r="A55" s="4" t="s">
        <v>80</v>
      </c>
      <c r="B55" s="55" t="s">
        <v>32</v>
      </c>
      <c r="C55" s="100">
        <v>29.166652</v>
      </c>
      <c r="D55" s="100">
        <v>24.998759999999997</v>
      </c>
      <c r="E55" s="187"/>
      <c r="F55" s="51"/>
      <c r="G55" s="229"/>
      <c r="H55" s="229"/>
    </row>
    <row r="56" spans="1:8" ht="12.75">
      <c r="A56" s="4" t="s">
        <v>84</v>
      </c>
      <c r="B56" s="56" t="s">
        <v>27</v>
      </c>
      <c r="C56" s="101">
        <v>31.278809</v>
      </c>
      <c r="D56" s="101">
        <v>26.809099999999994</v>
      </c>
      <c r="E56" s="187"/>
      <c r="F56" s="51"/>
      <c r="G56" s="229"/>
      <c r="H56" s="229"/>
    </row>
    <row r="57" spans="1:8" ht="12.75">
      <c r="A57" s="4" t="s">
        <v>81</v>
      </c>
      <c r="B57" s="56" t="s">
        <v>33</v>
      </c>
      <c r="C57" s="101">
        <v>31.056518999999998</v>
      </c>
      <c r="D57" s="101">
        <v>26.618573999999995</v>
      </c>
      <c r="E57" s="187"/>
      <c r="F57" s="51"/>
      <c r="G57" s="229"/>
      <c r="H57" s="229"/>
    </row>
    <row r="58" spans="1:8" ht="12.75">
      <c r="A58" s="4" t="s">
        <v>83</v>
      </c>
      <c r="B58" s="56" t="s">
        <v>30</v>
      </c>
      <c r="C58" s="101">
        <v>31.116064</v>
      </c>
      <c r="D58" s="101">
        <v>26.669612</v>
      </c>
      <c r="E58" s="187"/>
      <c r="F58" s="51"/>
      <c r="G58" s="229"/>
      <c r="H58" s="229"/>
    </row>
    <row r="59" spans="1:6" ht="13.5" thickBot="1">
      <c r="A59" s="4" t="s">
        <v>310</v>
      </c>
      <c r="B59" s="107" t="s">
        <v>32</v>
      </c>
      <c r="C59" s="57">
        <v>5.4828779999999995</v>
      </c>
      <c r="D59" s="57">
        <v>4.699380000000001</v>
      </c>
      <c r="E59" s="187"/>
      <c r="F59" s="51"/>
    </row>
    <row r="60" spans="2:6" ht="12.75">
      <c r="B60" s="48" t="s">
        <v>64</v>
      </c>
      <c r="C60" s="116"/>
      <c r="D60" s="116"/>
      <c r="E60" s="50"/>
      <c r="F60" s="51"/>
    </row>
    <row r="61" spans="2:6" ht="12.75">
      <c r="B61" s="48" t="s">
        <v>322</v>
      </c>
      <c r="C61" s="116"/>
      <c r="D61" s="116"/>
      <c r="E61" s="50"/>
      <c r="F61" s="51"/>
    </row>
    <row r="62" spans="2:6" ht="12.75">
      <c r="B62" s="48" t="s">
        <v>321</v>
      </c>
      <c r="C62" s="116"/>
      <c r="D62" s="116"/>
      <c r="E62" s="50"/>
      <c r="F62" s="51"/>
    </row>
    <row r="63" spans="2:6" ht="13.5" thickBot="1">
      <c r="B63" s="54" t="s">
        <v>69</v>
      </c>
      <c r="C63" s="63"/>
      <c r="D63" s="63"/>
      <c r="E63" s="64"/>
      <c r="F63" s="65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zoomScalePageLayoutView="0" workbookViewId="0" topLeftCell="B61">
      <selection activeCell="C81" sqref="C81"/>
    </sheetView>
  </sheetViews>
  <sheetFormatPr defaultColWidth="9.140625" defaultRowHeight="12.75"/>
  <cols>
    <col min="1" max="1" width="4.57421875" style="4" hidden="1" customWidth="1"/>
    <col min="2" max="2" width="77.8515625" style="4" customWidth="1"/>
    <col min="3" max="3" width="16.00390625" style="4" bestFit="1" customWidth="1"/>
    <col min="4" max="4" width="11.28125" style="4" bestFit="1" customWidth="1"/>
    <col min="5" max="5" width="12.57421875" style="4" bestFit="1" customWidth="1"/>
    <col min="6" max="6" width="16.8515625" style="4" customWidth="1"/>
    <col min="7" max="7" width="11.421875" style="10" customWidth="1"/>
    <col min="8" max="8" width="12.00390625" style="3" bestFit="1" customWidth="1"/>
    <col min="9" max="9" width="10.7109375" style="4" bestFit="1" customWidth="1"/>
    <col min="10" max="16384" width="9.140625" style="4" customWidth="1"/>
  </cols>
  <sheetData>
    <row r="1" spans="1:6" ht="18.75" customHeight="1">
      <c r="A1" s="4" t="s">
        <v>89</v>
      </c>
      <c r="B1" s="1" t="s">
        <v>24</v>
      </c>
      <c r="C1" s="1"/>
      <c r="D1" s="1"/>
      <c r="E1" s="1"/>
      <c r="F1" s="1"/>
    </row>
    <row r="2" spans="2:6" ht="13.5" thickBot="1">
      <c r="B2" s="5"/>
      <c r="C2" s="6"/>
      <c r="D2" s="6"/>
      <c r="E2" s="7"/>
      <c r="F2" s="8"/>
    </row>
    <row r="3" spans="2:6" ht="13.5" thickBot="1">
      <c r="B3" s="280" t="s">
        <v>376</v>
      </c>
      <c r="C3" s="281"/>
      <c r="D3" s="281"/>
      <c r="E3" s="281"/>
      <c r="F3" s="282"/>
    </row>
    <row r="4" spans="2:6" ht="13.5" thickBot="1">
      <c r="B4" s="283" t="s">
        <v>34</v>
      </c>
      <c r="C4" s="284"/>
      <c r="D4" s="284"/>
      <c r="E4" s="284"/>
      <c r="F4" s="285"/>
    </row>
    <row r="5" spans="2:6" ht="39" thickBot="1">
      <c r="B5" s="58" t="s">
        <v>16</v>
      </c>
      <c r="C5" s="31" t="s">
        <v>0</v>
      </c>
      <c r="D5" s="32" t="s">
        <v>6</v>
      </c>
      <c r="E5" s="33" t="s">
        <v>1</v>
      </c>
      <c r="F5" s="34" t="s">
        <v>2</v>
      </c>
    </row>
    <row r="6" spans="2:6" ht="12.75">
      <c r="B6" s="25"/>
      <c r="C6" s="20"/>
      <c r="D6" s="13"/>
      <c r="E6" s="17"/>
      <c r="F6" s="26"/>
    </row>
    <row r="7" spans="2:6" ht="12.75">
      <c r="B7" s="12" t="s">
        <v>3</v>
      </c>
      <c r="C7" s="21"/>
      <c r="D7" s="21"/>
      <c r="E7" s="40"/>
      <c r="F7" s="41"/>
    </row>
    <row r="8" spans="2:6" ht="12.75">
      <c r="B8" s="52" t="s">
        <v>22</v>
      </c>
      <c r="C8" s="21"/>
      <c r="D8" s="21"/>
      <c r="E8" s="40"/>
      <c r="F8" s="41"/>
    </row>
    <row r="9" spans="2:8" ht="12.75">
      <c r="B9" s="12" t="s">
        <v>62</v>
      </c>
      <c r="C9" s="21"/>
      <c r="D9" s="21"/>
      <c r="E9" s="19"/>
      <c r="F9" s="39"/>
      <c r="G9" s="37"/>
      <c r="H9" s="35"/>
    </row>
    <row r="10" spans="1:10" ht="12.75">
      <c r="A10" s="4" t="s">
        <v>265</v>
      </c>
      <c r="B10" s="81" t="s">
        <v>468</v>
      </c>
      <c r="C10" s="198" t="s">
        <v>326</v>
      </c>
      <c r="D10" s="145">
        <v>2500000</v>
      </c>
      <c r="E10" s="134">
        <f>2527.16-0.01</f>
        <v>2527.1499999999996</v>
      </c>
      <c r="F10" s="210">
        <f aca="true" t="shared" si="0" ref="F10:F29">+E10/$E$63*100</f>
        <v>8.921968285204782</v>
      </c>
      <c r="G10" s="106"/>
      <c r="H10" s="106"/>
      <c r="I10" s="9"/>
      <c r="J10" s="9"/>
    </row>
    <row r="11" spans="1:10" ht="12.75">
      <c r="A11" s="4" t="s">
        <v>266</v>
      </c>
      <c r="B11" s="81" t="s">
        <v>499</v>
      </c>
      <c r="C11" s="198" t="s">
        <v>276</v>
      </c>
      <c r="D11" s="145">
        <v>2500000</v>
      </c>
      <c r="E11" s="134">
        <v>2510.87</v>
      </c>
      <c r="F11" s="210">
        <f t="shared" si="0"/>
        <v>8.864492613525961</v>
      </c>
      <c r="G11" s="106"/>
      <c r="H11" s="106"/>
      <c r="I11" s="9"/>
      <c r="J11" s="9"/>
    </row>
    <row r="12" spans="1:10" ht="12.75">
      <c r="A12" s="4" t="s">
        <v>275</v>
      </c>
      <c r="B12" s="81" t="s">
        <v>475</v>
      </c>
      <c r="C12" s="198" t="s">
        <v>327</v>
      </c>
      <c r="D12" s="145">
        <v>2500000</v>
      </c>
      <c r="E12" s="134">
        <v>2501.2825</v>
      </c>
      <c r="F12" s="210">
        <f t="shared" si="0"/>
        <v>8.830644456141396</v>
      </c>
      <c r="G12" s="106"/>
      <c r="H12" s="106"/>
      <c r="I12" s="9"/>
      <c r="J12" s="9"/>
    </row>
    <row r="13" spans="1:10" ht="12.75">
      <c r="A13" s="4" t="s">
        <v>193</v>
      </c>
      <c r="B13" s="81" t="s">
        <v>403</v>
      </c>
      <c r="C13" s="198" t="s">
        <v>141</v>
      </c>
      <c r="D13" s="145">
        <v>1100000</v>
      </c>
      <c r="E13" s="134">
        <f>1100.3355-0.001</f>
        <v>1100.3345</v>
      </c>
      <c r="F13" s="210">
        <f t="shared" si="0"/>
        <v>3.8846722640589837</v>
      </c>
      <c r="G13" s="106"/>
      <c r="H13" s="106"/>
      <c r="I13" s="9"/>
      <c r="J13" s="9"/>
    </row>
    <row r="14" spans="1:10" ht="12.75">
      <c r="A14" s="4" t="s">
        <v>241</v>
      </c>
      <c r="B14" s="81" t="s">
        <v>454</v>
      </c>
      <c r="C14" s="198" t="s">
        <v>327</v>
      </c>
      <c r="D14" s="145">
        <v>1000000</v>
      </c>
      <c r="E14" s="134">
        <f>1014.55-0.01</f>
        <v>1014.54</v>
      </c>
      <c r="F14" s="210">
        <f t="shared" si="0"/>
        <v>3.5817793578029242</v>
      </c>
      <c r="G14" s="106"/>
      <c r="H14" s="106"/>
      <c r="I14" s="9"/>
      <c r="J14" s="9"/>
    </row>
    <row r="15" spans="1:10" ht="12.75">
      <c r="A15" s="4" t="s">
        <v>270</v>
      </c>
      <c r="B15" s="81" t="s">
        <v>480</v>
      </c>
      <c r="C15" s="198" t="s">
        <v>146</v>
      </c>
      <c r="D15" s="145">
        <v>1000000</v>
      </c>
      <c r="E15" s="134">
        <v>1001.888</v>
      </c>
      <c r="F15" s="210">
        <f t="shared" si="0"/>
        <v>3.5371121466186213</v>
      </c>
      <c r="G15" s="106"/>
      <c r="H15" s="106"/>
      <c r="I15" s="9"/>
      <c r="J15" s="9"/>
    </row>
    <row r="16" spans="1:10" ht="12.75">
      <c r="A16" s="4" t="s">
        <v>274</v>
      </c>
      <c r="B16" s="81" t="s">
        <v>476</v>
      </c>
      <c r="C16" s="198" t="s">
        <v>327</v>
      </c>
      <c r="D16" s="145">
        <v>945880</v>
      </c>
      <c r="E16" s="134">
        <v>972.5301690000001</v>
      </c>
      <c r="F16" s="210">
        <f t="shared" si="0"/>
        <v>3.43346589012241</v>
      </c>
      <c r="G16" s="106"/>
      <c r="H16" s="106"/>
      <c r="I16" s="9"/>
      <c r="J16" s="9"/>
    </row>
    <row r="17" spans="1:10" ht="12.75">
      <c r="A17" s="4" t="s">
        <v>189</v>
      </c>
      <c r="B17" s="81" t="s">
        <v>406</v>
      </c>
      <c r="C17" s="198" t="s">
        <v>138</v>
      </c>
      <c r="D17" s="145">
        <v>750000</v>
      </c>
      <c r="E17" s="134">
        <v>747.648</v>
      </c>
      <c r="F17" s="210">
        <f t="shared" si="0"/>
        <v>2.639531386936583</v>
      </c>
      <c r="G17" s="106"/>
      <c r="H17" s="106"/>
      <c r="I17" s="9"/>
      <c r="J17" s="9"/>
    </row>
    <row r="18" spans="1:10" ht="12.75">
      <c r="A18" s="4" t="s">
        <v>273</v>
      </c>
      <c r="B18" s="81" t="s">
        <v>477</v>
      </c>
      <c r="C18" s="198" t="s">
        <v>327</v>
      </c>
      <c r="D18" s="145">
        <v>561050</v>
      </c>
      <c r="E18" s="134">
        <v>578.2063479999999</v>
      </c>
      <c r="F18" s="210">
        <f t="shared" si="0"/>
        <v>2.0413266720060457</v>
      </c>
      <c r="G18" s="106"/>
      <c r="H18" s="106"/>
      <c r="I18" s="9"/>
      <c r="J18" s="9"/>
    </row>
    <row r="19" spans="1:10" ht="12.75">
      <c r="A19" s="4" t="s">
        <v>272</v>
      </c>
      <c r="B19" s="81" t="s">
        <v>469</v>
      </c>
      <c r="C19" s="198" t="s">
        <v>139</v>
      </c>
      <c r="D19" s="145">
        <v>500000</v>
      </c>
      <c r="E19" s="134">
        <v>510.5775</v>
      </c>
      <c r="F19" s="210">
        <f t="shared" si="0"/>
        <v>1.8025666312403872</v>
      </c>
      <c r="G19" s="106"/>
      <c r="H19" s="106"/>
      <c r="I19" s="9"/>
      <c r="J19" s="9"/>
    </row>
    <row r="20" spans="1:10" ht="12.75">
      <c r="A20" s="4" t="s">
        <v>194</v>
      </c>
      <c r="B20" s="81" t="s">
        <v>408</v>
      </c>
      <c r="C20" s="198" t="s">
        <v>137</v>
      </c>
      <c r="D20" s="145">
        <v>500000</v>
      </c>
      <c r="E20" s="134">
        <v>506.174</v>
      </c>
      <c r="F20" s="210">
        <f t="shared" si="0"/>
        <v>1.7870203093584651</v>
      </c>
      <c r="G20" s="106"/>
      <c r="H20" s="106"/>
      <c r="I20" s="9"/>
      <c r="J20" s="9"/>
    </row>
    <row r="21" spans="1:10" ht="12.75">
      <c r="A21" s="4" t="s">
        <v>246</v>
      </c>
      <c r="B21" s="81" t="s">
        <v>455</v>
      </c>
      <c r="C21" s="198" t="s">
        <v>139</v>
      </c>
      <c r="D21" s="145">
        <v>500000</v>
      </c>
      <c r="E21" s="176">
        <v>505.8405</v>
      </c>
      <c r="F21" s="210">
        <f t="shared" si="0"/>
        <v>1.7858429053962486</v>
      </c>
      <c r="G21" s="106"/>
      <c r="H21" s="106"/>
      <c r="I21" s="9"/>
      <c r="J21" s="9"/>
    </row>
    <row r="22" spans="1:10" ht="12.75">
      <c r="A22" s="4" t="s">
        <v>196</v>
      </c>
      <c r="B22" s="81" t="s">
        <v>339</v>
      </c>
      <c r="C22" s="198" t="s">
        <v>326</v>
      </c>
      <c r="D22" s="145">
        <v>500000</v>
      </c>
      <c r="E22" s="176">
        <v>504.3425</v>
      </c>
      <c r="F22" s="210">
        <f t="shared" si="0"/>
        <v>1.7805542962945977</v>
      </c>
      <c r="G22" s="106"/>
      <c r="H22" s="106"/>
      <c r="I22" s="9"/>
      <c r="J22" s="9"/>
    </row>
    <row r="23" spans="1:10" ht="12.75">
      <c r="A23" s="4" t="s">
        <v>253</v>
      </c>
      <c r="B23" s="81" t="s">
        <v>463</v>
      </c>
      <c r="C23" s="198" t="s">
        <v>139</v>
      </c>
      <c r="D23" s="145">
        <v>500000</v>
      </c>
      <c r="E23" s="176">
        <v>502.8235</v>
      </c>
      <c r="F23" s="210">
        <f t="shared" si="0"/>
        <v>1.7751915478130174</v>
      </c>
      <c r="G23" s="106"/>
      <c r="H23" s="106"/>
      <c r="I23" s="9"/>
      <c r="J23" s="9"/>
    </row>
    <row r="24" spans="1:10" ht="12.75">
      <c r="A24" s="4" t="s">
        <v>238</v>
      </c>
      <c r="B24" s="81" t="s">
        <v>451</v>
      </c>
      <c r="C24" s="198" t="s">
        <v>146</v>
      </c>
      <c r="D24" s="145">
        <v>500000</v>
      </c>
      <c r="E24" s="176">
        <v>460.8705</v>
      </c>
      <c r="F24" s="210">
        <f t="shared" si="0"/>
        <v>1.6270787189468259</v>
      </c>
      <c r="G24" s="106"/>
      <c r="H24" s="106"/>
      <c r="I24" s="9"/>
      <c r="J24" s="9"/>
    </row>
    <row r="25" spans="1:10" ht="12.75">
      <c r="A25" s="4" t="s">
        <v>195</v>
      </c>
      <c r="B25" s="81" t="s">
        <v>409</v>
      </c>
      <c r="C25" s="198" t="s">
        <v>146</v>
      </c>
      <c r="D25" s="145">
        <v>75760</v>
      </c>
      <c r="E25" s="176">
        <v>76.2277422</v>
      </c>
      <c r="F25" s="210">
        <f t="shared" si="0"/>
        <v>0.2691179781022757</v>
      </c>
      <c r="G25" s="106"/>
      <c r="H25" s="106"/>
      <c r="I25" s="9"/>
      <c r="J25" s="9"/>
    </row>
    <row r="26" spans="1:10" ht="12.75">
      <c r="A26" s="4" t="s">
        <v>267</v>
      </c>
      <c r="B26" s="81" t="s">
        <v>470</v>
      </c>
      <c r="C26" s="198" t="s">
        <v>145</v>
      </c>
      <c r="D26" s="145">
        <v>69470</v>
      </c>
      <c r="E26" s="176">
        <v>68.3873101</v>
      </c>
      <c r="F26" s="210">
        <f t="shared" si="0"/>
        <v>0.24143775075585724</v>
      </c>
      <c r="G26" s="106"/>
      <c r="H26" s="106"/>
      <c r="I26" s="9"/>
      <c r="J26" s="9"/>
    </row>
    <row r="27" spans="1:10" ht="12.75">
      <c r="A27" s="4" t="s">
        <v>271</v>
      </c>
      <c r="B27" s="81" t="s">
        <v>471</v>
      </c>
      <c r="C27" s="198" t="s">
        <v>147</v>
      </c>
      <c r="D27" s="145">
        <v>57680</v>
      </c>
      <c r="E27" s="176">
        <v>60.1478965</v>
      </c>
      <c r="F27" s="210">
        <f t="shared" si="0"/>
        <v>0.21234894050403808</v>
      </c>
      <c r="G27" s="106"/>
      <c r="H27" s="106"/>
      <c r="I27" s="9"/>
      <c r="J27" s="9"/>
    </row>
    <row r="28" spans="1:10" ht="12.75">
      <c r="A28" s="4" t="s">
        <v>268</v>
      </c>
      <c r="B28" s="81" t="s">
        <v>472</v>
      </c>
      <c r="C28" s="198" t="s">
        <v>145</v>
      </c>
      <c r="D28" s="145">
        <v>52500</v>
      </c>
      <c r="E28" s="176">
        <v>51.4377675</v>
      </c>
      <c r="F28" s="210">
        <f t="shared" si="0"/>
        <v>0.18159829463891627</v>
      </c>
      <c r="G28" s="106"/>
      <c r="H28" s="106"/>
      <c r="I28" s="9"/>
      <c r="J28" s="9"/>
    </row>
    <row r="29" spans="1:10" ht="13.5" thickBot="1">
      <c r="A29" s="4" t="s">
        <v>269</v>
      </c>
      <c r="B29" s="81" t="s">
        <v>478</v>
      </c>
      <c r="C29" s="198" t="s">
        <v>140</v>
      </c>
      <c r="D29" s="145">
        <v>8410</v>
      </c>
      <c r="E29" s="176">
        <v>8.3270354</v>
      </c>
      <c r="F29" s="210">
        <f t="shared" si="0"/>
        <v>0.02939815434326317</v>
      </c>
      <c r="G29" s="106"/>
      <c r="H29" s="106"/>
      <c r="I29" s="9"/>
      <c r="J29" s="9"/>
    </row>
    <row r="30" spans="2:8" ht="13.5" thickBot="1">
      <c r="B30" s="12" t="s">
        <v>4</v>
      </c>
      <c r="C30" s="199"/>
      <c r="D30" s="145"/>
      <c r="E30" s="152">
        <f>SUM(E10:E29)</f>
        <v>16209.605768700001</v>
      </c>
      <c r="F30" s="152">
        <f>+E30/$E$63*100-0.003</f>
        <v>57.224148599811606</v>
      </c>
      <c r="G30" s="106"/>
      <c r="H30" s="106"/>
    </row>
    <row r="31" spans="2:8" ht="12.75">
      <c r="B31" s="12" t="s">
        <v>150</v>
      </c>
      <c r="C31" s="15"/>
      <c r="D31" s="216"/>
      <c r="E31" s="165"/>
      <c r="F31" s="144"/>
      <c r="G31" s="106"/>
      <c r="H31" s="106"/>
    </row>
    <row r="32" spans="1:10" ht="12.75">
      <c r="A32" s="4" t="s">
        <v>287</v>
      </c>
      <c r="B32" s="211" t="s">
        <v>352</v>
      </c>
      <c r="C32" s="248" t="s">
        <v>112</v>
      </c>
      <c r="D32" s="216">
        <v>400000</v>
      </c>
      <c r="E32" s="166">
        <v>405.04</v>
      </c>
      <c r="F32" s="137">
        <f>+E32/$E$63*100</f>
        <v>1.4299721165104349</v>
      </c>
      <c r="G32" s="106"/>
      <c r="H32" s="106"/>
      <c r="I32" s="9"/>
      <c r="J32" s="9"/>
    </row>
    <row r="33" spans="1:10" ht="13.5" thickBot="1">
      <c r="A33" s="4" t="s">
        <v>288</v>
      </c>
      <c r="B33" s="211" t="s">
        <v>353</v>
      </c>
      <c r="C33" s="248" t="s">
        <v>112</v>
      </c>
      <c r="D33" s="216">
        <v>200000</v>
      </c>
      <c r="E33" s="166">
        <v>204.06</v>
      </c>
      <c r="F33" s="137">
        <f>+E33/$E$63*100</f>
        <v>0.7204229461167275</v>
      </c>
      <c r="G33" s="106"/>
      <c r="H33" s="106"/>
      <c r="I33" s="9"/>
      <c r="J33" s="9"/>
    </row>
    <row r="34" spans="2:8" ht="13.5" thickBot="1">
      <c r="B34" s="12" t="s">
        <v>4</v>
      </c>
      <c r="C34" s="15"/>
      <c r="D34" s="216"/>
      <c r="E34" s="215">
        <f>SUM(E32:E33)</f>
        <v>609.1</v>
      </c>
      <c r="F34" s="152">
        <f>+E34/$E$63*100</f>
        <v>2.150395062627162</v>
      </c>
      <c r="G34" s="106"/>
      <c r="H34" s="106"/>
    </row>
    <row r="35" spans="2:8" ht="12.75">
      <c r="B35" s="12" t="s">
        <v>104</v>
      </c>
      <c r="C35" s="199"/>
      <c r="D35" s="146"/>
      <c r="E35" s="19"/>
      <c r="F35" s="144"/>
      <c r="G35" s="106"/>
      <c r="H35" s="106"/>
    </row>
    <row r="36" spans="1:10" ht="12.75">
      <c r="A36" s="4" t="s">
        <v>279</v>
      </c>
      <c r="B36" s="81" t="s">
        <v>473</v>
      </c>
      <c r="C36" s="198" t="s">
        <v>147</v>
      </c>
      <c r="D36" s="145">
        <v>2500000</v>
      </c>
      <c r="E36" s="134">
        <v>2682.7</v>
      </c>
      <c r="F36" s="137">
        <f>+E36/$E$63*100</f>
        <v>9.47112926368394</v>
      </c>
      <c r="G36" s="106"/>
      <c r="H36" s="106"/>
      <c r="I36" s="9"/>
      <c r="J36" s="9"/>
    </row>
    <row r="37" spans="1:10" ht="12.75">
      <c r="A37" s="4" t="s">
        <v>277</v>
      </c>
      <c r="B37" s="81" t="s">
        <v>479</v>
      </c>
      <c r="C37" s="198" t="s">
        <v>141</v>
      </c>
      <c r="D37" s="145">
        <v>1500000</v>
      </c>
      <c r="E37" s="134">
        <f>1384.1445+0.001</f>
        <v>1384.1455</v>
      </c>
      <c r="F37" s="137">
        <f>+E37/$E$63*100</f>
        <v>4.886651862022008</v>
      </c>
      <c r="G37" s="106"/>
      <c r="H37" s="106"/>
      <c r="I37" s="9"/>
      <c r="J37" s="9"/>
    </row>
    <row r="38" spans="1:10" ht="13.5" thickBot="1">
      <c r="A38" s="4" t="s">
        <v>278</v>
      </c>
      <c r="B38" s="81" t="s">
        <v>474</v>
      </c>
      <c r="C38" s="198" t="s">
        <v>280</v>
      </c>
      <c r="D38" s="145">
        <v>100000</v>
      </c>
      <c r="E38" s="134">
        <v>100.5734</v>
      </c>
      <c r="F38" s="137">
        <f>+E38/$E$63*100</f>
        <v>0.35506902444857436</v>
      </c>
      <c r="G38" s="106"/>
      <c r="H38" s="106"/>
      <c r="I38" s="9"/>
      <c r="J38" s="9"/>
    </row>
    <row r="39" spans="2:8" ht="13.5" thickBot="1">
      <c r="B39" s="12" t="s">
        <v>4</v>
      </c>
      <c r="C39" s="199"/>
      <c r="D39" s="146"/>
      <c r="E39" s="152">
        <f>SUM(E36:E38)</f>
        <v>4167.4189</v>
      </c>
      <c r="F39" s="152">
        <f>+E39/$E$63*100+0.005</f>
        <v>14.717850150154522</v>
      </c>
      <c r="G39" s="106"/>
      <c r="H39" s="106"/>
    </row>
    <row r="40" spans="2:8" ht="12.75">
      <c r="B40" s="12"/>
      <c r="C40" s="199"/>
      <c r="D40" s="145"/>
      <c r="E40" s="18"/>
      <c r="F40" s="139"/>
      <c r="G40" s="106"/>
      <c r="H40" s="106"/>
    </row>
    <row r="41" spans="2:6" ht="12.75">
      <c r="B41" s="12" t="s">
        <v>11</v>
      </c>
      <c r="C41" s="198"/>
      <c r="D41" s="145"/>
      <c r="E41" s="188"/>
      <c r="F41" s="139"/>
    </row>
    <row r="42" spans="2:6" ht="12.75">
      <c r="B42" s="12" t="s">
        <v>20</v>
      </c>
      <c r="C42" s="198"/>
      <c r="D42" s="145"/>
      <c r="E42" s="188"/>
      <c r="F42" s="139"/>
    </row>
    <row r="43" spans="1:10" ht="12.75">
      <c r="A43" s="4" t="s">
        <v>286</v>
      </c>
      <c r="B43" s="81" t="s">
        <v>369</v>
      </c>
      <c r="C43" s="198" t="s">
        <v>135</v>
      </c>
      <c r="D43" s="145">
        <v>2500000</v>
      </c>
      <c r="E43" s="188">
        <v>2448.11</v>
      </c>
      <c r="F43" s="137">
        <f>+E43/$E$63*100</f>
        <v>8.642921780936106</v>
      </c>
      <c r="G43" s="106"/>
      <c r="H43" s="106"/>
      <c r="I43" s="9"/>
      <c r="J43" s="9"/>
    </row>
    <row r="44" spans="1:10" ht="12.75">
      <c r="A44" s="4" t="s">
        <v>285</v>
      </c>
      <c r="B44" s="81" t="s">
        <v>351</v>
      </c>
      <c r="C44" s="198" t="s">
        <v>135</v>
      </c>
      <c r="D44" s="145">
        <v>1000000</v>
      </c>
      <c r="E44" s="188">
        <f>934.208-0.004</f>
        <v>934.204</v>
      </c>
      <c r="F44" s="137">
        <f>+E44/$E$63*100</f>
        <v>3.2981573946585874</v>
      </c>
      <c r="G44" s="106"/>
      <c r="H44" s="106"/>
      <c r="I44" s="9"/>
      <c r="J44" s="9"/>
    </row>
    <row r="45" spans="1:10" ht="12.75">
      <c r="A45" s="4" t="s">
        <v>252</v>
      </c>
      <c r="B45" s="81" t="s">
        <v>346</v>
      </c>
      <c r="C45" s="198" t="s">
        <v>135</v>
      </c>
      <c r="D45" s="145">
        <v>625000</v>
      </c>
      <c r="E45" s="188">
        <v>611.71375</v>
      </c>
      <c r="F45" s="137">
        <f>+E45/$E$63*100</f>
        <v>2.1596227675934103</v>
      </c>
      <c r="G45" s="106"/>
      <c r="H45" s="106"/>
      <c r="I45" s="9"/>
      <c r="J45" s="9"/>
    </row>
    <row r="46" spans="1:10" ht="12.75">
      <c r="A46" s="4" t="s">
        <v>284</v>
      </c>
      <c r="B46" s="81" t="s">
        <v>481</v>
      </c>
      <c r="C46" s="198" t="s">
        <v>136</v>
      </c>
      <c r="D46" s="145">
        <v>500000</v>
      </c>
      <c r="E46" s="188">
        <v>490.977</v>
      </c>
      <c r="F46" s="137">
        <f>+E46/$E$63*100</f>
        <v>1.7333681114160175</v>
      </c>
      <c r="G46" s="106"/>
      <c r="H46" s="106"/>
      <c r="I46" s="9"/>
      <c r="J46" s="9"/>
    </row>
    <row r="47" spans="1:10" ht="13.5" thickBot="1">
      <c r="A47" s="4" t="s">
        <v>251</v>
      </c>
      <c r="B47" s="81" t="s">
        <v>460</v>
      </c>
      <c r="C47" s="198" t="s">
        <v>136</v>
      </c>
      <c r="D47" s="145">
        <v>200000</v>
      </c>
      <c r="E47" s="188">
        <f>193.856-0.002</f>
        <v>193.85399999999998</v>
      </c>
      <c r="F47" s="137">
        <f>+E47/$E$63*100</f>
        <v>0.6843912074709011</v>
      </c>
      <c r="G47" s="106"/>
      <c r="H47" s="106"/>
      <c r="I47" s="9"/>
      <c r="J47" s="9"/>
    </row>
    <row r="48" spans="2:8" ht="13.5" thickBot="1">
      <c r="B48" s="12" t="s">
        <v>4</v>
      </c>
      <c r="C48" s="198"/>
      <c r="D48" s="145"/>
      <c r="E48" s="152">
        <f>SUM(E43:E47)-0.004</f>
        <v>4678.85475</v>
      </c>
      <c r="F48" s="152">
        <f>+E48/$E$63*100-0.004</f>
        <v>16.514447140288368</v>
      </c>
      <c r="G48" s="83"/>
      <c r="H48" s="83"/>
    </row>
    <row r="49" spans="2:6" ht="12.75">
      <c r="B49" s="12" t="s">
        <v>19</v>
      </c>
      <c r="C49" s="198"/>
      <c r="D49" s="145"/>
      <c r="E49" s="18"/>
      <c r="F49" s="139"/>
    </row>
    <row r="50" spans="1:10" ht="12.75">
      <c r="A50" s="4" t="s">
        <v>281</v>
      </c>
      <c r="B50" s="81" t="s">
        <v>482</v>
      </c>
      <c r="C50" s="198" t="s">
        <v>136</v>
      </c>
      <c r="D50" s="14">
        <v>950000</v>
      </c>
      <c r="E50" s="188">
        <v>942.438</v>
      </c>
      <c r="F50" s="228">
        <f>+E50/$E$63*100</f>
        <v>3.32722709248435</v>
      </c>
      <c r="G50" s="106"/>
      <c r="H50" s="106"/>
      <c r="I50" s="9"/>
      <c r="J50" s="9"/>
    </row>
    <row r="51" spans="1:10" ht="12.75">
      <c r="A51" s="4" t="s">
        <v>283</v>
      </c>
      <c r="B51" s="81" t="s">
        <v>483</v>
      </c>
      <c r="C51" s="198" t="s">
        <v>136</v>
      </c>
      <c r="D51" s="14">
        <v>1000000</v>
      </c>
      <c r="E51" s="188">
        <f>933.396-0.002</f>
        <v>933.394</v>
      </c>
      <c r="F51" s="228">
        <f>+E51/$E$63*100</f>
        <v>3.2952977328612993</v>
      </c>
      <c r="G51" s="106"/>
      <c r="H51" s="106"/>
      <c r="I51" s="9"/>
      <c r="J51" s="9"/>
    </row>
    <row r="52" spans="1:10" ht="12.75">
      <c r="A52" s="4" t="s">
        <v>282</v>
      </c>
      <c r="B52" s="81" t="s">
        <v>484</v>
      </c>
      <c r="C52" s="198" t="s">
        <v>325</v>
      </c>
      <c r="D52" s="14">
        <v>500000</v>
      </c>
      <c r="E52" s="188">
        <v>488.086</v>
      </c>
      <c r="F52" s="228">
        <f>+E52/$E$63*100</f>
        <v>1.7231615901123642</v>
      </c>
      <c r="G52" s="106"/>
      <c r="H52" s="106"/>
      <c r="I52" s="9"/>
      <c r="J52" s="9"/>
    </row>
    <row r="53" spans="1:10" ht="13.5" thickBot="1">
      <c r="A53" s="4" t="s">
        <v>188</v>
      </c>
      <c r="B53" s="81" t="s">
        <v>405</v>
      </c>
      <c r="C53" s="198" t="s">
        <v>136</v>
      </c>
      <c r="D53" s="14">
        <v>300000</v>
      </c>
      <c r="E53" s="188">
        <v>299.0589</v>
      </c>
      <c r="F53" s="228">
        <f>+E53/$E$63*100</f>
        <v>1.0558114956406341</v>
      </c>
      <c r="G53" s="106"/>
      <c r="H53" s="106"/>
      <c r="I53" s="9"/>
      <c r="J53" s="9"/>
    </row>
    <row r="54" spans="2:8" ht="13.5" thickBot="1">
      <c r="B54" s="12" t="s">
        <v>4</v>
      </c>
      <c r="C54" s="199"/>
      <c r="D54" s="147"/>
      <c r="E54" s="152">
        <f>SUM(E50:E53)</f>
        <v>2662.9768999999997</v>
      </c>
      <c r="F54" s="152">
        <f>+E54/$E$63*100+0.004</f>
        <v>9.405497911098646</v>
      </c>
      <c r="G54" s="106"/>
      <c r="H54" s="106"/>
    </row>
    <row r="55" spans="2:8" ht="12.75">
      <c r="B55" s="12" t="s">
        <v>110</v>
      </c>
      <c r="C55" s="15"/>
      <c r="D55" s="216"/>
      <c r="E55" s="175"/>
      <c r="F55" s="144"/>
      <c r="G55" s="106"/>
      <c r="H55" s="106"/>
    </row>
    <row r="56" spans="1:10" ht="12.75">
      <c r="A56" s="4" t="s">
        <v>289</v>
      </c>
      <c r="B56" s="25" t="s">
        <v>500</v>
      </c>
      <c r="C56" s="198" t="s">
        <v>363</v>
      </c>
      <c r="D56" s="216">
        <v>200000</v>
      </c>
      <c r="E56" s="176">
        <v>200</v>
      </c>
      <c r="F56" s="177">
        <f>+E56/$E$63*100</f>
        <v>0.7060893326636554</v>
      </c>
      <c r="G56" s="106"/>
      <c r="H56" s="106"/>
      <c r="I56" s="9"/>
      <c r="J56" s="9"/>
    </row>
    <row r="57" spans="1:10" ht="13.5" thickBot="1">
      <c r="A57" s="4" t="s">
        <v>290</v>
      </c>
      <c r="B57" s="25" t="s">
        <v>501</v>
      </c>
      <c r="C57" s="198" t="s">
        <v>363</v>
      </c>
      <c r="D57" s="216">
        <v>150000</v>
      </c>
      <c r="E57" s="176">
        <v>150</v>
      </c>
      <c r="F57" s="177">
        <f>+E57/$E$63*100</f>
        <v>0.5295669994977414</v>
      </c>
      <c r="G57" s="106"/>
      <c r="H57" s="106"/>
      <c r="I57" s="9"/>
      <c r="J57" s="9"/>
    </row>
    <row r="58" spans="2:8" ht="13.5" thickBot="1">
      <c r="B58" s="12" t="s">
        <v>4</v>
      </c>
      <c r="C58" s="15"/>
      <c r="D58" s="216"/>
      <c r="E58" s="215">
        <f>SUM(E56:E57)</f>
        <v>350</v>
      </c>
      <c r="F58" s="152">
        <f>+E58/$E$63*100</f>
        <v>1.2356563321613967</v>
      </c>
      <c r="G58" s="106"/>
      <c r="H58" s="106"/>
    </row>
    <row r="59" spans="2:6" ht="12.75">
      <c r="B59" s="12" t="s">
        <v>5</v>
      </c>
      <c r="C59" s="198"/>
      <c r="D59" s="14"/>
      <c r="E59" s="18"/>
      <c r="F59" s="139"/>
    </row>
    <row r="60" spans="2:8" ht="12.75">
      <c r="B60" s="25" t="s">
        <v>103</v>
      </c>
      <c r="C60" s="21"/>
      <c r="D60" s="14"/>
      <c r="E60" s="18"/>
      <c r="F60" s="137"/>
      <c r="G60" s="106"/>
      <c r="H60" s="106"/>
    </row>
    <row r="61" spans="2:8" ht="13.5" thickBot="1">
      <c r="B61" s="25" t="s">
        <v>18</v>
      </c>
      <c r="C61" s="21"/>
      <c r="D61" s="14"/>
      <c r="E61" s="18">
        <f>+E63-E30-E34-E39-E48-E54-E58-E60</f>
        <v>-352.9284860999969</v>
      </c>
      <c r="F61" s="137">
        <f>+E61/$E$63*100</f>
        <v>-1.2459951961417048</v>
      </c>
      <c r="G61" s="106"/>
      <c r="H61" s="106"/>
    </row>
    <row r="62" spans="2:8" ht="13.5" thickBot="1">
      <c r="B62" s="12" t="s">
        <v>4</v>
      </c>
      <c r="C62" s="15"/>
      <c r="D62" s="147"/>
      <c r="E62" s="149">
        <f>SUM(E60:E61)</f>
        <v>-352.9284860999969</v>
      </c>
      <c r="F62" s="152">
        <f>+E62/$E$63*100</f>
        <v>-1.2459951961417048</v>
      </c>
      <c r="G62" s="83"/>
      <c r="H62" s="83"/>
    </row>
    <row r="63" spans="2:9" ht="13.5" thickBot="1">
      <c r="B63" s="11" t="s">
        <v>12</v>
      </c>
      <c r="C63" s="22"/>
      <c r="D63" s="148"/>
      <c r="E63" s="150">
        <v>28325.027832600004</v>
      </c>
      <c r="F63" s="151">
        <f>+F30+F34+F39+F48+F54+F58+F62</f>
        <v>100.002</v>
      </c>
      <c r="G63" s="83"/>
      <c r="H63" s="83"/>
      <c r="I63" s="9"/>
    </row>
    <row r="64" spans="2:6" ht="12.75">
      <c r="B64" s="59" t="s">
        <v>17</v>
      </c>
      <c r="C64" s="60"/>
      <c r="D64" s="60"/>
      <c r="E64" s="61"/>
      <c r="F64" s="62"/>
    </row>
    <row r="65" spans="2:6" ht="12.75">
      <c r="B65" s="29" t="s">
        <v>365</v>
      </c>
      <c r="C65" s="23"/>
      <c r="D65" s="23"/>
      <c r="E65" s="24"/>
      <c r="F65" s="28"/>
    </row>
    <row r="66" spans="2:7" ht="12.75">
      <c r="B66" s="29" t="s">
        <v>7</v>
      </c>
      <c r="C66" s="23"/>
      <c r="D66" s="23"/>
      <c r="E66" s="24"/>
      <c r="F66" s="28"/>
      <c r="G66" s="30"/>
    </row>
    <row r="67" spans="2:7" ht="12.75">
      <c r="B67" s="29" t="s">
        <v>21</v>
      </c>
      <c r="C67" s="38" t="s">
        <v>10</v>
      </c>
      <c r="D67" s="23"/>
      <c r="E67" s="24"/>
      <c r="F67" s="28"/>
      <c r="G67" s="30"/>
    </row>
    <row r="68" spans="2:7" ht="12.75">
      <c r="B68" s="29" t="s">
        <v>133</v>
      </c>
      <c r="C68" s="23"/>
      <c r="D68" s="23"/>
      <c r="E68" s="24"/>
      <c r="F68" s="28"/>
      <c r="G68" s="30"/>
    </row>
    <row r="69" spans="1:7" ht="12.75">
      <c r="A69" s="4" t="s">
        <v>82</v>
      </c>
      <c r="B69" s="42" t="s">
        <v>47</v>
      </c>
      <c r="C69" s="97">
        <v>1100.9958</v>
      </c>
      <c r="D69" s="23"/>
      <c r="E69" s="24"/>
      <c r="F69" s="28"/>
      <c r="G69" s="30"/>
    </row>
    <row r="70" spans="1:7" ht="12.75">
      <c r="A70" s="4" t="s">
        <v>85</v>
      </c>
      <c r="B70" s="42" t="s">
        <v>72</v>
      </c>
      <c r="C70" s="97">
        <v>1009.8353</v>
      </c>
      <c r="D70" s="23"/>
      <c r="E70" s="24"/>
      <c r="F70" s="28"/>
      <c r="G70" s="30"/>
    </row>
    <row r="71" spans="1:7" ht="12.75">
      <c r="A71" s="4" t="s">
        <v>306</v>
      </c>
      <c r="B71" s="42" t="s">
        <v>307</v>
      </c>
      <c r="C71" s="97" t="s">
        <v>46</v>
      </c>
      <c r="D71" s="23"/>
      <c r="E71" s="24"/>
      <c r="F71" s="28"/>
      <c r="G71" s="30"/>
    </row>
    <row r="72" spans="1:7" ht="12.75">
      <c r="A72" s="4" t="s">
        <v>314</v>
      </c>
      <c r="B72" s="42" t="s">
        <v>320</v>
      </c>
      <c r="C72" s="97" t="s">
        <v>46</v>
      </c>
      <c r="D72" s="23"/>
      <c r="E72" s="24"/>
      <c r="F72" s="28"/>
      <c r="G72" s="30"/>
    </row>
    <row r="73" spans="2:7" ht="12.75">
      <c r="B73" s="42" t="s">
        <v>108</v>
      </c>
      <c r="C73" s="43"/>
      <c r="D73" s="23"/>
      <c r="E73" s="24"/>
      <c r="F73" s="28"/>
      <c r="G73" s="30"/>
    </row>
    <row r="74" spans="1:7" ht="12.75">
      <c r="A74" s="4" t="s">
        <v>82</v>
      </c>
      <c r="B74" s="42" t="s">
        <v>47</v>
      </c>
      <c r="C74" s="96">
        <v>1150.1718</v>
      </c>
      <c r="D74" s="23"/>
      <c r="E74" s="24"/>
      <c r="F74" s="28"/>
      <c r="G74" s="30"/>
    </row>
    <row r="75" spans="1:7" ht="12.75">
      <c r="A75" s="4" t="s">
        <v>85</v>
      </c>
      <c r="B75" s="42" t="s">
        <v>72</v>
      </c>
      <c r="C75" s="96">
        <v>1007.4044</v>
      </c>
      <c r="D75" s="23"/>
      <c r="E75" s="24"/>
      <c r="F75" s="28"/>
      <c r="G75" s="30"/>
    </row>
    <row r="76" spans="1:7" ht="12.75">
      <c r="A76" s="4" t="s">
        <v>306</v>
      </c>
      <c r="B76" s="42" t="s">
        <v>307</v>
      </c>
      <c r="C76" s="96">
        <v>1151.1893</v>
      </c>
      <c r="D76" s="23"/>
      <c r="E76" s="24"/>
      <c r="F76" s="28"/>
      <c r="G76" s="30"/>
    </row>
    <row r="77" spans="1:7" ht="12.75">
      <c r="A77" s="4" t="s">
        <v>314</v>
      </c>
      <c r="B77" s="42" t="s">
        <v>320</v>
      </c>
      <c r="C77" s="96">
        <v>1007.9629</v>
      </c>
      <c r="D77" s="23"/>
      <c r="E77" s="24"/>
      <c r="F77" s="28"/>
      <c r="G77" s="30"/>
    </row>
    <row r="78" spans="2:7" ht="12.75">
      <c r="B78" s="29" t="s">
        <v>8</v>
      </c>
      <c r="C78" s="99" t="s">
        <v>10</v>
      </c>
      <c r="D78" s="23"/>
      <c r="E78" s="24"/>
      <c r="F78" s="28"/>
      <c r="G78" s="30"/>
    </row>
    <row r="79" spans="2:7" ht="12.75">
      <c r="B79" s="29" t="s">
        <v>9</v>
      </c>
      <c r="C79" s="99" t="s">
        <v>10</v>
      </c>
      <c r="D79" s="23"/>
      <c r="E79" s="24"/>
      <c r="F79" s="28"/>
      <c r="G79" s="30"/>
    </row>
    <row r="80" spans="2:8" ht="12.75">
      <c r="B80" s="29" t="s">
        <v>117</v>
      </c>
      <c r="C80" s="222">
        <v>350</v>
      </c>
      <c r="D80" s="23"/>
      <c r="E80" s="24"/>
      <c r="F80" s="28"/>
      <c r="G80" s="4"/>
      <c r="H80" s="4"/>
    </row>
    <row r="81" spans="2:7" ht="12.75">
      <c r="B81" s="29" t="s">
        <v>35</v>
      </c>
      <c r="C81" s="99" t="s">
        <v>518</v>
      </c>
      <c r="D81" s="23"/>
      <c r="E81" s="24"/>
      <c r="F81" s="28"/>
      <c r="G81" s="30"/>
    </row>
    <row r="82" spans="2:7" ht="13.5" thickBot="1">
      <c r="B82" s="29" t="s">
        <v>65</v>
      </c>
      <c r="C82" s="44"/>
      <c r="D82" s="23"/>
      <c r="E82" s="24"/>
      <c r="F82" s="28"/>
      <c r="G82" s="30"/>
    </row>
    <row r="83" spans="2:7" ht="13.5" thickBot="1">
      <c r="B83" s="45" t="s">
        <v>23</v>
      </c>
      <c r="C83" s="46" t="s">
        <v>13</v>
      </c>
      <c r="D83" s="47" t="s">
        <v>14</v>
      </c>
      <c r="E83" s="50"/>
      <c r="F83" s="51"/>
      <c r="G83" s="30"/>
    </row>
    <row r="84" spans="1:8" ht="13.5" thickBot="1">
      <c r="A84" s="4" t="s">
        <v>83</v>
      </c>
      <c r="B84" s="272" t="s">
        <v>45</v>
      </c>
      <c r="C84" s="273">
        <v>41.292738</v>
      </c>
      <c r="D84" s="274">
        <v>35.39205</v>
      </c>
      <c r="E84" s="50"/>
      <c r="F84" s="51"/>
      <c r="G84" s="9"/>
      <c r="H84" s="9"/>
    </row>
    <row r="85" spans="1:7" ht="13.5" thickBot="1">
      <c r="A85" s="4" t="s">
        <v>314</v>
      </c>
      <c r="B85" s="107" t="s">
        <v>383</v>
      </c>
      <c r="C85" s="275">
        <v>21.062688</v>
      </c>
      <c r="D85" s="275">
        <v>18.052852</v>
      </c>
      <c r="E85" s="50"/>
      <c r="F85" s="51"/>
      <c r="G85" s="30"/>
    </row>
    <row r="86" spans="2:7" ht="12.75">
      <c r="B86" s="48" t="s">
        <v>64</v>
      </c>
      <c r="C86" s="116"/>
      <c r="D86" s="116"/>
      <c r="E86" s="50"/>
      <c r="F86" s="51"/>
      <c r="G86" s="30"/>
    </row>
    <row r="87" spans="2:7" ht="12.75">
      <c r="B87" s="48" t="s">
        <v>322</v>
      </c>
      <c r="C87" s="116"/>
      <c r="D87" s="116"/>
      <c r="E87" s="50"/>
      <c r="F87" s="51"/>
      <c r="G87" s="30"/>
    </row>
    <row r="88" spans="2:6" ht="12.75">
      <c r="B88" s="48" t="s">
        <v>321</v>
      </c>
      <c r="C88" s="116"/>
      <c r="D88" s="116"/>
      <c r="E88" s="50"/>
      <c r="F88" s="51"/>
    </row>
    <row r="89" spans="2:6" ht="13.5" thickBot="1">
      <c r="B89" s="54" t="s">
        <v>69</v>
      </c>
      <c r="C89" s="63"/>
      <c r="D89" s="63"/>
      <c r="E89" s="64"/>
      <c r="F89" s="65"/>
    </row>
    <row r="90" ht="12.75">
      <c r="E90" s="9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zoomScalePageLayoutView="0" workbookViewId="0" topLeftCell="B28">
      <selection activeCell="C53" sqref="C53"/>
    </sheetView>
  </sheetViews>
  <sheetFormatPr defaultColWidth="9.140625" defaultRowHeight="12.75"/>
  <cols>
    <col min="1" max="1" width="5.28125" style="4" hidden="1" customWidth="1"/>
    <col min="2" max="2" width="77.8515625" style="4" customWidth="1"/>
    <col min="3" max="3" width="16.00390625" style="4" bestFit="1" customWidth="1"/>
    <col min="4" max="4" width="13.140625" style="4" bestFit="1" customWidth="1"/>
    <col min="5" max="5" width="11.28125" style="4" bestFit="1" customWidth="1"/>
    <col min="6" max="6" width="14.57421875" style="4" customWidth="1"/>
    <col min="7" max="7" width="11.421875" style="10" customWidth="1"/>
    <col min="8" max="8" width="12.00390625" style="3" bestFit="1" customWidth="1"/>
    <col min="9" max="9" width="10.7109375" style="4" bestFit="1" customWidth="1"/>
    <col min="10" max="16384" width="9.140625" style="4" customWidth="1"/>
  </cols>
  <sheetData>
    <row r="1" spans="1:6" ht="18.75" customHeight="1">
      <c r="A1" s="4" t="s">
        <v>357</v>
      </c>
      <c r="B1" s="1" t="s">
        <v>24</v>
      </c>
      <c r="C1" s="1"/>
      <c r="D1" s="1"/>
      <c r="E1" s="1"/>
      <c r="F1" s="1"/>
    </row>
    <row r="2" spans="2:6" ht="13.5" thickBot="1">
      <c r="B2" s="5"/>
      <c r="C2" s="6"/>
      <c r="D2" s="6"/>
      <c r="E2" s="7"/>
      <c r="F2" s="8"/>
    </row>
    <row r="3" spans="2:6" ht="13.5" thickBot="1">
      <c r="B3" s="280" t="s">
        <v>377</v>
      </c>
      <c r="C3" s="281"/>
      <c r="D3" s="281"/>
      <c r="E3" s="281"/>
      <c r="F3" s="282"/>
    </row>
    <row r="4" spans="2:6" ht="13.5" thickBot="1">
      <c r="B4" s="283" t="s">
        <v>34</v>
      </c>
      <c r="C4" s="284"/>
      <c r="D4" s="284"/>
      <c r="E4" s="284"/>
      <c r="F4" s="285"/>
    </row>
    <row r="5" spans="2:6" ht="39" thickBot="1">
      <c r="B5" s="58" t="s">
        <v>16</v>
      </c>
      <c r="C5" s="208" t="s">
        <v>0</v>
      </c>
      <c r="D5" s="213" t="s">
        <v>6</v>
      </c>
      <c r="E5" s="212" t="s">
        <v>1</v>
      </c>
      <c r="F5" s="34" t="s">
        <v>2</v>
      </c>
    </row>
    <row r="6" spans="2:6" ht="12.75">
      <c r="B6" s="25"/>
      <c r="C6" s="20"/>
      <c r="D6" s="15"/>
      <c r="E6" s="218"/>
      <c r="F6" s="26"/>
    </row>
    <row r="7" spans="2:6" ht="12.75">
      <c r="B7" s="12" t="s">
        <v>3</v>
      </c>
      <c r="C7" s="21"/>
      <c r="D7" s="15"/>
      <c r="E7" s="214"/>
      <c r="F7" s="41"/>
    </row>
    <row r="8" spans="2:6" ht="12.75">
      <c r="B8" s="52" t="s">
        <v>22</v>
      </c>
      <c r="C8" s="21"/>
      <c r="D8" s="15"/>
      <c r="E8" s="214"/>
      <c r="F8" s="41"/>
    </row>
    <row r="9" spans="2:6" ht="12.75">
      <c r="B9" s="66" t="s">
        <v>62</v>
      </c>
      <c r="C9" s="198"/>
      <c r="D9" s="216"/>
      <c r="E9" s="214"/>
      <c r="F9" s="41"/>
    </row>
    <row r="10" spans="1:10" ht="12.75">
      <c r="A10" s="4" t="s">
        <v>291</v>
      </c>
      <c r="B10" s="29" t="s">
        <v>485</v>
      </c>
      <c r="C10" s="198" t="s">
        <v>139</v>
      </c>
      <c r="D10" s="216">
        <v>500000</v>
      </c>
      <c r="E10" s="176">
        <v>514.433</v>
      </c>
      <c r="F10" s="137">
        <f>+E10/$E$34*100</f>
        <v>5.306690417900283</v>
      </c>
      <c r="G10" s="83"/>
      <c r="H10" s="83"/>
      <c r="I10" s="9"/>
      <c r="J10" s="9"/>
    </row>
    <row r="11" spans="1:10" ht="13.5" thickBot="1">
      <c r="A11" s="4" t="s">
        <v>238</v>
      </c>
      <c r="B11" s="29" t="s">
        <v>451</v>
      </c>
      <c r="C11" s="198" t="s">
        <v>146</v>
      </c>
      <c r="D11" s="216">
        <v>500000</v>
      </c>
      <c r="E11" s="176">
        <f>460.8705+0.005</f>
        <v>460.8755</v>
      </c>
      <c r="F11" s="137">
        <f>+E11/$E$34*100</f>
        <v>4.754212112549159</v>
      </c>
      <c r="G11" s="83"/>
      <c r="H11" s="83"/>
      <c r="I11" s="9"/>
      <c r="J11" s="9"/>
    </row>
    <row r="12" spans="2:8" ht="13.5" thickBot="1">
      <c r="B12" s="12" t="s">
        <v>4</v>
      </c>
      <c r="C12" s="15"/>
      <c r="D12" s="216"/>
      <c r="E12" s="215">
        <f>SUM(E10:E11)</f>
        <v>975.3085</v>
      </c>
      <c r="F12" s="215">
        <f>+E12/$E$34*100</f>
        <v>10.060902530449441</v>
      </c>
      <c r="G12" s="83"/>
      <c r="H12" s="83"/>
    </row>
    <row r="13" spans="2:6" ht="12.75">
      <c r="B13" s="12" t="s">
        <v>150</v>
      </c>
      <c r="C13" s="15"/>
      <c r="D13" s="216"/>
      <c r="E13" s="165"/>
      <c r="F13" s="144"/>
    </row>
    <row r="14" spans="1:10" ht="12.75">
      <c r="A14" s="4" t="s">
        <v>287</v>
      </c>
      <c r="B14" s="211" t="s">
        <v>352</v>
      </c>
      <c r="C14" s="248" t="s">
        <v>112</v>
      </c>
      <c r="D14" s="216">
        <v>600000</v>
      </c>
      <c r="E14" s="166">
        <v>607.56</v>
      </c>
      <c r="F14" s="137">
        <f>+E14/$E$34*100</f>
        <v>6.267352269973923</v>
      </c>
      <c r="G14" s="83"/>
      <c r="H14" s="83"/>
      <c r="I14" s="9"/>
      <c r="J14" s="9"/>
    </row>
    <row r="15" spans="1:10" ht="13.5" thickBot="1">
      <c r="A15" s="4" t="s">
        <v>288</v>
      </c>
      <c r="B15" s="211" t="s">
        <v>353</v>
      </c>
      <c r="C15" s="248" t="s">
        <v>112</v>
      </c>
      <c r="D15" s="216">
        <v>300000</v>
      </c>
      <c r="E15" s="166">
        <v>306.09</v>
      </c>
      <c r="F15" s="137">
        <f>+E15/$E$34*100</f>
        <v>3.157505195069324</v>
      </c>
      <c r="G15" s="83"/>
      <c r="H15" s="83"/>
      <c r="I15" s="9"/>
      <c r="J15" s="9"/>
    </row>
    <row r="16" spans="2:8" ht="13.5" thickBot="1">
      <c r="B16" s="12" t="s">
        <v>4</v>
      </c>
      <c r="C16" s="15"/>
      <c r="D16" s="216"/>
      <c r="E16" s="215">
        <f>SUM(E14:E15)</f>
        <v>913.6499999999999</v>
      </c>
      <c r="F16" s="215">
        <f>+E16/$E$34*100+0.001</f>
        <v>9.425857465043247</v>
      </c>
      <c r="G16" s="83"/>
      <c r="H16" s="83"/>
    </row>
    <row r="17" spans="2:6" ht="12.75">
      <c r="B17" s="12"/>
      <c r="C17" s="15"/>
      <c r="D17" s="216"/>
      <c r="E17" s="165"/>
      <c r="F17" s="144"/>
    </row>
    <row r="18" spans="2:6" ht="12.75">
      <c r="B18" s="12" t="s">
        <v>11</v>
      </c>
      <c r="C18" s="21"/>
      <c r="D18" s="216"/>
      <c r="E18" s="24"/>
      <c r="F18" s="139"/>
    </row>
    <row r="19" spans="2:6" ht="12.75">
      <c r="B19" s="12" t="s">
        <v>20</v>
      </c>
      <c r="C19" s="21"/>
      <c r="D19" s="216"/>
      <c r="E19" s="174"/>
      <c r="F19" s="139"/>
    </row>
    <row r="20" spans="1:10" ht="12.75">
      <c r="A20" s="4" t="s">
        <v>293</v>
      </c>
      <c r="B20" s="29" t="s">
        <v>354</v>
      </c>
      <c r="C20" s="198" t="s">
        <v>135</v>
      </c>
      <c r="D20" s="216">
        <v>2500000</v>
      </c>
      <c r="E20" s="176">
        <v>2451.6875</v>
      </c>
      <c r="F20" s="137">
        <f aca="true" t="shared" si="0" ref="F20:F25">+E20/$E$34*100</f>
        <v>25.290653134491563</v>
      </c>
      <c r="G20" s="83"/>
      <c r="H20" s="83"/>
      <c r="I20" s="9"/>
      <c r="J20" s="9"/>
    </row>
    <row r="21" spans="1:10" ht="12.75">
      <c r="A21" s="4" t="s">
        <v>286</v>
      </c>
      <c r="B21" s="29" t="s">
        <v>369</v>
      </c>
      <c r="C21" s="198" t="s">
        <v>135</v>
      </c>
      <c r="D21" s="216">
        <v>2500000</v>
      </c>
      <c r="E21" s="176">
        <v>2448.11</v>
      </c>
      <c r="F21" s="137">
        <f t="shared" si="0"/>
        <v>25.253749038195185</v>
      </c>
      <c r="G21" s="83"/>
      <c r="H21" s="83"/>
      <c r="I21" s="9"/>
      <c r="J21" s="9"/>
    </row>
    <row r="22" spans="1:10" ht="12.75">
      <c r="A22" s="4" t="s">
        <v>252</v>
      </c>
      <c r="B22" s="29" t="s">
        <v>346</v>
      </c>
      <c r="C22" s="198" t="s">
        <v>135</v>
      </c>
      <c r="D22" s="216">
        <v>1350000</v>
      </c>
      <c r="E22" s="176">
        <v>1321.3017</v>
      </c>
      <c r="F22" s="137">
        <f t="shared" si="0"/>
        <v>13.630033591440197</v>
      </c>
      <c r="G22" s="83"/>
      <c r="H22" s="83"/>
      <c r="I22" s="9"/>
      <c r="J22" s="9"/>
    </row>
    <row r="23" spans="1:10" ht="12.75">
      <c r="A23" s="4" t="s">
        <v>294</v>
      </c>
      <c r="B23" s="29" t="s">
        <v>355</v>
      </c>
      <c r="C23" s="198" t="s">
        <v>136</v>
      </c>
      <c r="D23" s="216">
        <v>500000</v>
      </c>
      <c r="E23" s="176">
        <v>499.1605</v>
      </c>
      <c r="F23" s="137">
        <f t="shared" si="0"/>
        <v>5.149145257680425</v>
      </c>
      <c r="G23" s="83"/>
      <c r="H23" s="83"/>
      <c r="I23" s="9"/>
      <c r="J23" s="9"/>
    </row>
    <row r="24" spans="1:10" ht="12.75">
      <c r="A24" s="4" t="s">
        <v>292</v>
      </c>
      <c r="B24" s="29" t="s">
        <v>356</v>
      </c>
      <c r="C24" s="198" t="s">
        <v>135</v>
      </c>
      <c r="D24" s="216">
        <v>500000</v>
      </c>
      <c r="E24" s="176">
        <f>496.473+0.002</f>
        <v>496.475</v>
      </c>
      <c r="F24" s="137">
        <f t="shared" si="0"/>
        <v>5.121442685883377</v>
      </c>
      <c r="G24" s="83"/>
      <c r="H24" s="83"/>
      <c r="I24" s="9"/>
      <c r="J24" s="9"/>
    </row>
    <row r="25" spans="1:10" ht="13.5" thickBot="1">
      <c r="A25" s="4" t="s">
        <v>258</v>
      </c>
      <c r="B25" s="29" t="s">
        <v>464</v>
      </c>
      <c r="C25" s="198" t="s">
        <v>136</v>
      </c>
      <c r="D25" s="216">
        <v>300000</v>
      </c>
      <c r="E25" s="176">
        <v>280.8222</v>
      </c>
      <c r="F25" s="137">
        <f t="shared" si="0"/>
        <v>2.8968524139658167</v>
      </c>
      <c r="G25" s="83"/>
      <c r="H25" s="83"/>
      <c r="I25" s="9"/>
      <c r="J25" s="9"/>
    </row>
    <row r="26" spans="2:8" ht="13.5" thickBot="1">
      <c r="B26" s="12" t="s">
        <v>4</v>
      </c>
      <c r="C26" s="15"/>
      <c r="D26" s="216"/>
      <c r="E26" s="215">
        <f>SUM(E20:E25)</f>
        <v>7497.5569000000005</v>
      </c>
      <c r="F26" s="215">
        <f>+E26/$E$34*100</f>
        <v>77.34187612165655</v>
      </c>
      <c r="G26" s="189"/>
      <c r="H26" s="189"/>
    </row>
    <row r="27" spans="2:8" ht="12.75">
      <c r="B27" s="12" t="s">
        <v>19</v>
      </c>
      <c r="C27" s="15"/>
      <c r="D27" s="216"/>
      <c r="E27" s="175"/>
      <c r="F27" s="144"/>
      <c r="G27" s="189"/>
      <c r="H27" s="189"/>
    </row>
    <row r="28" spans="1:10" ht="13.5" thickBot="1">
      <c r="A28" s="4" t="s">
        <v>281</v>
      </c>
      <c r="B28" s="29" t="s">
        <v>482</v>
      </c>
      <c r="C28" s="198" t="s">
        <v>136</v>
      </c>
      <c r="D28" s="216">
        <v>50000</v>
      </c>
      <c r="E28" s="176">
        <v>49.602</v>
      </c>
      <c r="F28" s="137">
        <f>+E28/$E$34*100</f>
        <v>0.5116749083139881</v>
      </c>
      <c r="G28" s="83"/>
      <c r="H28" s="83"/>
      <c r="I28" s="9"/>
      <c r="J28" s="9"/>
    </row>
    <row r="29" spans="2:8" ht="13.5" thickBot="1">
      <c r="B29" s="12" t="s">
        <v>4</v>
      </c>
      <c r="C29" s="15"/>
      <c r="D29" s="216"/>
      <c r="E29" s="215">
        <f>SUM(E28:E28)</f>
        <v>49.602</v>
      </c>
      <c r="F29" s="215">
        <f>+E29/$E$34*100</f>
        <v>0.5116749083139881</v>
      </c>
      <c r="G29" s="189"/>
      <c r="H29" s="189"/>
    </row>
    <row r="30" spans="2:6" ht="12.75">
      <c r="B30" s="12" t="s">
        <v>5</v>
      </c>
      <c r="C30" s="21"/>
      <c r="D30" s="198"/>
      <c r="E30" s="174"/>
      <c r="F30" s="139"/>
    </row>
    <row r="31" spans="2:8" ht="12.75">
      <c r="B31" s="25" t="s">
        <v>103</v>
      </c>
      <c r="C31" s="21"/>
      <c r="D31" s="198"/>
      <c r="E31" s="174"/>
      <c r="F31" s="137"/>
      <c r="G31" s="189"/>
      <c r="H31" s="189"/>
    </row>
    <row r="32" spans="2:8" ht="13.5" thickBot="1">
      <c r="B32" s="25" t="s">
        <v>18</v>
      </c>
      <c r="C32" s="21"/>
      <c r="D32" s="198"/>
      <c r="E32" s="176">
        <f>+E34-E26-E31-E12-E16-E29</f>
        <v>257.9284079999985</v>
      </c>
      <c r="F32" s="137">
        <f>+E32/$E$34*100</f>
        <v>2.6606889745367552</v>
      </c>
      <c r="G32" s="83"/>
      <c r="H32" s="83"/>
    </row>
    <row r="33" spans="2:8" ht="13.5" thickBot="1">
      <c r="B33" s="12" t="s">
        <v>4</v>
      </c>
      <c r="C33" s="15"/>
      <c r="D33" s="15"/>
      <c r="E33" s="219">
        <f>SUM(E31:E32)</f>
        <v>257.9284079999985</v>
      </c>
      <c r="F33" s="215">
        <f>+E33/$E$34*100</f>
        <v>2.6606889745367552</v>
      </c>
      <c r="G33" s="189"/>
      <c r="H33" s="189"/>
    </row>
    <row r="34" spans="2:8" ht="13.5" thickBot="1">
      <c r="B34" s="11" t="s">
        <v>12</v>
      </c>
      <c r="C34" s="22"/>
      <c r="D34" s="221"/>
      <c r="E34" s="220">
        <v>9694.045807999999</v>
      </c>
      <c r="F34" s="151">
        <f>F26+F33+F12+F29+F16</f>
        <v>100.00099999999999</v>
      </c>
      <c r="G34" s="83"/>
      <c r="H34" s="83"/>
    </row>
    <row r="35" spans="2:6" ht="12.75">
      <c r="B35" s="59" t="s">
        <v>17</v>
      </c>
      <c r="C35" s="60"/>
      <c r="D35" s="23"/>
      <c r="E35" s="61"/>
      <c r="F35" s="62"/>
    </row>
    <row r="36" spans="2:6" ht="12.75">
      <c r="B36" s="29" t="s">
        <v>365</v>
      </c>
      <c r="C36" s="23"/>
      <c r="D36" s="23"/>
      <c r="E36" s="24"/>
      <c r="F36" s="28"/>
    </row>
    <row r="37" spans="2:7" ht="12.75">
      <c r="B37" s="29" t="s">
        <v>7</v>
      </c>
      <c r="C37" s="23"/>
      <c r="D37" s="23"/>
      <c r="E37" s="24"/>
      <c r="F37" s="28"/>
      <c r="G37" s="30"/>
    </row>
    <row r="38" spans="2:7" ht="12.75">
      <c r="B38" s="29" t="s">
        <v>21</v>
      </c>
      <c r="C38" s="38" t="s">
        <v>10</v>
      </c>
      <c r="D38" s="23"/>
      <c r="E38" s="24"/>
      <c r="F38" s="28"/>
      <c r="G38" s="30"/>
    </row>
    <row r="39" spans="2:7" ht="12.75">
      <c r="B39" s="29" t="s">
        <v>133</v>
      </c>
      <c r="C39" s="23"/>
      <c r="D39" s="23"/>
      <c r="E39" s="24"/>
      <c r="F39" s="28"/>
      <c r="G39" s="30"/>
    </row>
    <row r="40" spans="1:7" ht="12.75">
      <c r="A40" s="4" t="s">
        <v>82</v>
      </c>
      <c r="B40" s="42" t="s">
        <v>25</v>
      </c>
      <c r="C40" s="97">
        <v>1065.4878</v>
      </c>
      <c r="D40" s="23"/>
      <c r="E40" s="24"/>
      <c r="F40" s="28"/>
      <c r="G40" s="30"/>
    </row>
    <row r="41" spans="1:7" ht="12.75">
      <c r="A41" s="4" t="s">
        <v>84</v>
      </c>
      <c r="B41" s="42" t="s">
        <v>31</v>
      </c>
      <c r="C41" s="97">
        <v>1003.1042</v>
      </c>
      <c r="D41" s="23"/>
      <c r="E41" s="24"/>
      <c r="F41" s="28"/>
      <c r="G41" s="30"/>
    </row>
    <row r="42" spans="1:7" ht="12.75">
      <c r="A42" s="4" t="s">
        <v>83</v>
      </c>
      <c r="B42" s="42" t="s">
        <v>67</v>
      </c>
      <c r="C42" s="97">
        <v>1006.9372</v>
      </c>
      <c r="D42" s="23"/>
      <c r="E42" s="24"/>
      <c r="F42" s="28"/>
      <c r="G42" s="30"/>
    </row>
    <row r="43" spans="1:7" ht="12.75">
      <c r="A43" s="4" t="s">
        <v>86</v>
      </c>
      <c r="B43" s="42" t="s">
        <v>67</v>
      </c>
      <c r="C43" s="97" t="s">
        <v>46</v>
      </c>
      <c r="D43" s="23"/>
      <c r="E43" s="24"/>
      <c r="F43" s="28"/>
      <c r="G43" s="30"/>
    </row>
    <row r="44" spans="1:7" ht="12.75">
      <c r="A44" s="4" t="s">
        <v>306</v>
      </c>
      <c r="B44" s="42" t="s">
        <v>309</v>
      </c>
      <c r="C44" s="97" t="s">
        <v>46</v>
      </c>
      <c r="D44" s="23"/>
      <c r="E44" s="24"/>
      <c r="F44" s="28"/>
      <c r="G44" s="30"/>
    </row>
    <row r="45" spans="2:7" ht="12.75">
      <c r="B45" s="42" t="s">
        <v>108</v>
      </c>
      <c r="C45" s="43"/>
      <c r="D45" s="23"/>
      <c r="E45" s="24"/>
      <c r="F45" s="28"/>
      <c r="G45" s="30"/>
    </row>
    <row r="46" spans="1:7" ht="12.75">
      <c r="A46" s="4" t="s">
        <v>82</v>
      </c>
      <c r="B46" s="42" t="s">
        <v>25</v>
      </c>
      <c r="C46" s="96">
        <v>1111.5878</v>
      </c>
      <c r="D46" s="23"/>
      <c r="E46" s="24"/>
      <c r="F46" s="28"/>
      <c r="G46" s="30"/>
    </row>
    <row r="47" spans="1:7" ht="12.75">
      <c r="A47" s="4" t="s">
        <v>83</v>
      </c>
      <c r="B47" s="42" t="s">
        <v>31</v>
      </c>
      <c r="C47" s="96">
        <v>1000.3563</v>
      </c>
      <c r="D47" s="23"/>
      <c r="E47" s="24"/>
      <c r="F47" s="28"/>
      <c r="G47" s="30"/>
    </row>
    <row r="48" spans="1:7" ht="12.75">
      <c r="A48" s="4" t="s">
        <v>86</v>
      </c>
      <c r="B48" s="42" t="s">
        <v>67</v>
      </c>
      <c r="C48" s="96">
        <v>1001.8895</v>
      </c>
      <c r="D48" s="23"/>
      <c r="E48" s="24"/>
      <c r="F48" s="28"/>
      <c r="G48" s="30"/>
    </row>
    <row r="49" spans="1:7" ht="12.75">
      <c r="A49" s="4" t="s">
        <v>306</v>
      </c>
      <c r="B49" s="42" t="s">
        <v>309</v>
      </c>
      <c r="C49" s="96">
        <v>1112.9389</v>
      </c>
      <c r="D49" s="23"/>
      <c r="E49" s="24"/>
      <c r="F49" s="28"/>
      <c r="G49" s="30"/>
    </row>
    <row r="50" spans="2:7" ht="12.75">
      <c r="B50" s="29" t="s">
        <v>8</v>
      </c>
      <c r="C50" s="99" t="s">
        <v>10</v>
      </c>
      <c r="D50" s="23"/>
      <c r="E50" s="24"/>
      <c r="F50" s="28"/>
      <c r="G50" s="30"/>
    </row>
    <row r="51" spans="2:7" ht="12.75">
      <c r="B51" s="29" t="s">
        <v>9</v>
      </c>
      <c r="C51" s="99" t="s">
        <v>10</v>
      </c>
      <c r="D51" s="23"/>
      <c r="E51" s="24"/>
      <c r="F51" s="28"/>
      <c r="G51" s="30"/>
    </row>
    <row r="52" spans="2:8" ht="12.75">
      <c r="B52" s="29" t="s">
        <v>117</v>
      </c>
      <c r="C52" s="99" t="s">
        <v>10</v>
      </c>
      <c r="D52" s="23"/>
      <c r="E52" s="24"/>
      <c r="F52" s="28"/>
      <c r="G52" s="4"/>
      <c r="H52" s="4"/>
    </row>
    <row r="53" spans="2:7" ht="12.75">
      <c r="B53" s="29" t="s">
        <v>35</v>
      </c>
      <c r="C53" s="99" t="s">
        <v>519</v>
      </c>
      <c r="D53" s="23"/>
      <c r="E53" s="24"/>
      <c r="F53" s="28"/>
      <c r="G53" s="30"/>
    </row>
    <row r="54" spans="2:7" ht="13.5" thickBot="1">
      <c r="B54" s="29" t="s">
        <v>113</v>
      </c>
      <c r="C54" s="44"/>
      <c r="D54" s="23"/>
      <c r="E54" s="24"/>
      <c r="F54" s="28"/>
      <c r="G54" s="30"/>
    </row>
    <row r="55" spans="2:7" ht="13.5" thickBot="1">
      <c r="B55" s="45" t="s">
        <v>23</v>
      </c>
      <c r="C55" s="46" t="s">
        <v>13</v>
      </c>
      <c r="D55" s="47" t="s">
        <v>14</v>
      </c>
      <c r="E55" s="50"/>
      <c r="F55" s="51"/>
      <c r="G55" s="30"/>
    </row>
    <row r="56" spans="1:8" ht="12.75">
      <c r="A56" s="4" t="s">
        <v>80</v>
      </c>
      <c r="B56" s="55" t="s">
        <v>30</v>
      </c>
      <c r="C56" s="100">
        <v>40.079415999999995</v>
      </c>
      <c r="D56" s="100">
        <v>34.35211</v>
      </c>
      <c r="E56" s="187"/>
      <c r="F56" s="51"/>
      <c r="G56" s="9"/>
      <c r="H56" s="9"/>
    </row>
    <row r="57" spans="1:8" ht="12.75">
      <c r="A57" s="4" t="s">
        <v>84</v>
      </c>
      <c r="B57" s="56" t="s">
        <v>43</v>
      </c>
      <c r="C57" s="102">
        <v>42.386302</v>
      </c>
      <c r="D57" s="102">
        <v>36.329344</v>
      </c>
      <c r="E57" s="187"/>
      <c r="F57" s="51"/>
      <c r="G57" s="9"/>
      <c r="H57" s="9"/>
    </row>
    <row r="58" spans="1:7" ht="13.5" thickBot="1">
      <c r="A58" s="4" t="s">
        <v>313</v>
      </c>
      <c r="B58" s="179" t="s">
        <v>382</v>
      </c>
      <c r="C58" s="57">
        <v>22.103777</v>
      </c>
      <c r="D58" s="57">
        <v>18.94517</v>
      </c>
      <c r="E58" s="187"/>
      <c r="F58" s="51"/>
      <c r="G58" s="30"/>
    </row>
    <row r="59" spans="2:7" ht="12.75">
      <c r="B59" s="48" t="s">
        <v>64</v>
      </c>
      <c r="C59" s="116"/>
      <c r="D59" s="116"/>
      <c r="E59" s="50"/>
      <c r="F59" s="51"/>
      <c r="G59" s="30"/>
    </row>
    <row r="60" spans="2:7" ht="12.75">
      <c r="B60" s="48" t="s">
        <v>322</v>
      </c>
      <c r="C60" s="116"/>
      <c r="D60" s="116"/>
      <c r="E60" s="50"/>
      <c r="F60" s="51"/>
      <c r="G60" s="30"/>
    </row>
    <row r="61" spans="2:6" ht="12.75">
      <c r="B61" s="48" t="s">
        <v>321</v>
      </c>
      <c r="C61" s="116"/>
      <c r="D61" s="116"/>
      <c r="E61" s="50"/>
      <c r="F61" s="51"/>
    </row>
    <row r="62" spans="2:6" ht="13.5" thickBot="1">
      <c r="B62" s="54" t="s">
        <v>69</v>
      </c>
      <c r="C62" s="63"/>
      <c r="D62" s="63"/>
      <c r="E62" s="64"/>
      <c r="F62" s="65"/>
    </row>
    <row r="63" ht="12.75">
      <c r="E63" s="9"/>
    </row>
  </sheetData>
  <sheetProtection/>
  <mergeCells count="2">
    <mergeCell ref="B3:F3"/>
    <mergeCell ref="B4:F4"/>
  </mergeCells>
  <printOptions/>
  <pageMargins left="0.37" right="0.37" top="1" bottom="1" header="0.71" footer="0.71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Kilaje</dc:creator>
  <cp:keywords/>
  <dc:description/>
  <cp:lastModifiedBy>X178075</cp:lastModifiedBy>
  <cp:lastPrinted>2011-04-11T09:57:32Z</cp:lastPrinted>
  <dcterms:created xsi:type="dcterms:W3CDTF">2008-10-03T11:43:17Z</dcterms:created>
  <dcterms:modified xsi:type="dcterms:W3CDTF">2013-04-10T03:45:48Z</dcterms:modified>
  <cp:category/>
  <cp:version/>
  <cp:contentType/>
  <cp:contentStatus/>
</cp:coreProperties>
</file>